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480" windowHeight="7830" tabRatio="578" activeTab="0"/>
  </bookViews>
  <sheets>
    <sheet name="октябрьский округ" sheetId="1" r:id="rId1"/>
    <sheet name="Лист1" sheetId="2" r:id="rId2"/>
  </sheets>
  <definedNames>
    <definedName name="Excel_BuiltIn_Print_Area_3">#REF!</definedName>
    <definedName name="_xlnm.Print_Area" localSheetId="0">'октябрьский округ'!$A$1:$BB$40</definedName>
  </definedNames>
  <calcPr fullCalcOnLoad="1"/>
</workbook>
</file>

<file path=xl/sharedStrings.xml><?xml version="1.0" encoding="utf-8"?>
<sst xmlns="http://schemas.openxmlformats.org/spreadsheetml/2006/main" count="229" uniqueCount="96">
  <si>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</si>
  <si>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</si>
  <si>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</si>
  <si>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Перечень обязательных работ, услуг</t>
  </si>
  <si>
    <t>Периодичность</t>
  </si>
  <si>
    <t>%</t>
  </si>
  <si>
    <t>на 1 кв.м.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</si>
  <si>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</si>
  <si>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</si>
  <si>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</si>
  <si>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</si>
  <si>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</si>
  <si>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</si>
  <si>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</si>
  <si>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</si>
  <si>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</si>
  <si>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</si>
  <si>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</si>
  <si>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</si>
  <si>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</si>
  <si>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</si>
  <si>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раз(а) в год</t>
  </si>
  <si>
    <t>по мере необходимости в течение (указать период устранения неисправности)</t>
  </si>
  <si>
    <t>IV. Проведение технических осмотров и мелкий ремонт</t>
  </si>
  <si>
    <t>постоянно
на системах водоснабжения, теплоснабжения, газоснабжения, канализации, энергоснабжения</t>
  </si>
  <si>
    <t>Общая годовая стоимость работ по многоквартирным домам</t>
  </si>
  <si>
    <t>Площадь жилых помещений</t>
  </si>
  <si>
    <t>Стоимость работ (размер платы) в руб. по многоквартирным домам</t>
  </si>
  <si>
    <t>объектом конкурса</t>
  </si>
  <si>
    <t>9. Сдвижка и подметание снега при снегопаде, c подсыпкой противоскользящего материала</t>
  </si>
  <si>
    <t>10.Сбразывание снега с крыш, сбивание сосулек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</si>
  <si>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</si>
  <si>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</si>
  <si>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13. Укрепление водосточных труб, колен и воронок</t>
  </si>
  <si>
    <t>14. Расконсервирование и ремонт поливочной системы, консервация системы центрального отопления, ремонт просевшей отмостки</t>
  </si>
  <si>
    <t>15. Замена разбитых стекол окон и дверей в помещениях общего пользования</t>
  </si>
  <si>
    <t>16.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</si>
  <si>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</si>
  <si>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</si>
  <si>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Дератизация, дезинсекция</t>
  </si>
  <si>
    <t>V. Техническое обслуживание внутридомового газового оборудования (ВДГО)</t>
  </si>
  <si>
    <t>месяцы</t>
  </si>
  <si>
    <t>деревянные  жилые дома благоустроенные без центрального отопления</t>
  </si>
  <si>
    <t>VI. Расходы по управлению МКД</t>
  </si>
  <si>
    <t>20. Проверка и обслуживание коллективных приборов учета электроэнергии</t>
  </si>
  <si>
    <t>21. Проверка и обслуживание коллективных приборов учета воды</t>
  </si>
  <si>
    <t>22. Проверка и обслуживание коллективных приборов учета тепловой энергии</t>
  </si>
  <si>
    <t xml:space="preserve">Стоимость на 1 кв. м. общей площади жилого помещения (руб./мес.)  (размер платы в месяц на 1 кв. м.) </t>
  </si>
  <si>
    <t>деревянные благоустроенные жилые дома с газоснабжением</t>
  </si>
  <si>
    <t>3раз(а) в неделю</t>
  </si>
  <si>
    <t>по необходимости</t>
  </si>
  <si>
    <t>1раз(а) в год</t>
  </si>
  <si>
    <t>проверка исправности вытяжек _1_ раз(а) в год. Проверка наличия тяги в дымовентиляционных каналах _2__ раз(а) в год. Проверка заземления оболочки электрокабеля, замеры сопротивления ____ раз(а) в год.</t>
  </si>
  <si>
    <t>4раз(а) в год</t>
  </si>
  <si>
    <t>деревянные  жилые дома благоустроенные без газоснабжения</t>
  </si>
  <si>
    <t>Лот 7</t>
  </si>
  <si>
    <t xml:space="preserve">Жилой район  Маймаксанский территориальный округ </t>
  </si>
  <si>
    <t>ул. Победы д.120 кор.2</t>
  </si>
  <si>
    <t>ул. Победы д.124 кор.1</t>
  </si>
  <si>
    <t>ул. Победы д.126</t>
  </si>
  <si>
    <t>ул. Победы д.144</t>
  </si>
  <si>
    <t>ул. Гидролизная д.5</t>
  </si>
  <si>
    <t>ул. Гидролизная д.9</t>
  </si>
  <si>
    <t>ул. Гидролизная д.11</t>
  </si>
  <si>
    <t>ул. Победы д.10</t>
  </si>
  <si>
    <t>ул. Юности д.9</t>
  </si>
  <si>
    <t>ул. Михаила Новова д.30</t>
  </si>
  <si>
    <t xml:space="preserve">неблагоустроенные жилые дома с газоснабжением </t>
  </si>
  <si>
    <t>ул. Победы д.124</t>
  </si>
  <si>
    <t>ул. Михаила Новова д.17</t>
  </si>
  <si>
    <t>ул. Михаила Новова д.20</t>
  </si>
  <si>
    <t>ул. Михаила Новова д.24</t>
  </si>
  <si>
    <t>ул. Победы д.98</t>
  </si>
  <si>
    <t>ул. Победы д.132</t>
  </si>
  <si>
    <t>ул. Победы д.132 кор.2</t>
  </si>
  <si>
    <t>ул. Победы д.140</t>
  </si>
  <si>
    <t>ул. Михаила Новова д.25</t>
  </si>
  <si>
    <t xml:space="preserve">неблагоустроенные жилые дома без  газоснабжения </t>
  </si>
  <si>
    <t>ул. Победы д.9 кор.1</t>
  </si>
  <si>
    <t>ул. Победы д.18</t>
  </si>
  <si>
    <t>ул. Победы д.20 кор.1</t>
  </si>
  <si>
    <t>ул. Победы д.24 кор.2</t>
  </si>
  <si>
    <t>ул. Победы д.102 кор.1</t>
  </si>
  <si>
    <t>ул. Победы д.102 кор.2</t>
  </si>
  <si>
    <t>ул. Победы д.106 кор.1</t>
  </si>
  <si>
    <t>ул. Михаила Новова д.3</t>
  </si>
  <si>
    <t>ул. Михаила Новова д.4</t>
  </si>
  <si>
    <t>ул. Михаила Новова д.5</t>
  </si>
  <si>
    <t>ул. Михаила Новова д.9</t>
  </si>
  <si>
    <t>деревянные жилые дома МВК поквартирно</t>
  </si>
  <si>
    <t>ул. Победы д.81</t>
  </si>
  <si>
    <t>8раз(а) в год</t>
  </si>
  <si>
    <t>3раз(а) в год</t>
  </si>
  <si>
    <t>к извещению и документации</t>
  </si>
  <si>
    <t>о проведении открытого конкурса</t>
  </si>
  <si>
    <t>Приложение №2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</si>
</sst>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4" fontId="4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left" vertical="top"/>
    </xf>
    <xf numFmtId="3" fontId="4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 vertical="top"/>
    </xf>
    <xf numFmtId="4" fontId="6" fillId="33" borderId="10" xfId="0" applyNumberFormat="1" applyFont="1" applyFill="1" applyBorder="1" applyAlignment="1">
      <alignment horizontal="center" wrapText="1"/>
    </xf>
    <xf numFmtId="164" fontId="5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left" vertical="top"/>
    </xf>
    <xf numFmtId="3" fontId="4" fillId="33" borderId="10" xfId="0" applyNumberFormat="1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left" vertical="top"/>
    </xf>
    <xf numFmtId="4" fontId="4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/>
    </xf>
    <xf numFmtId="49" fontId="5" fillId="0" borderId="0" xfId="0" applyNumberFormat="1" applyFont="1" applyBorder="1" applyAlignment="1">
      <alignment horizontal="left" wrapText="1"/>
    </xf>
    <xf numFmtId="4" fontId="9" fillId="33" borderId="10" xfId="0" applyNumberFormat="1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 vertical="top"/>
    </xf>
    <xf numFmtId="2" fontId="8" fillId="33" borderId="10" xfId="0" applyNumberFormat="1" applyFont="1" applyFill="1" applyBorder="1" applyAlignment="1">
      <alignment horizontal="center" wrapText="1"/>
    </xf>
    <xf numFmtId="4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left" vertical="top"/>
    </xf>
    <xf numFmtId="0" fontId="0" fillId="0" borderId="11" xfId="0" applyBorder="1" applyAlignment="1">
      <alignment/>
    </xf>
    <xf numFmtId="4" fontId="2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4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left" vertical="top"/>
    </xf>
    <xf numFmtId="4" fontId="4" fillId="0" borderId="15" xfId="0" applyNumberFormat="1" applyFont="1" applyBorder="1" applyAlignment="1">
      <alignment horizontal="left" vertical="top"/>
    </xf>
    <xf numFmtId="4" fontId="4" fillId="0" borderId="16" xfId="0" applyNumberFormat="1" applyFont="1" applyBorder="1" applyAlignment="1">
      <alignment horizontal="left" vertical="top"/>
    </xf>
    <xf numFmtId="4" fontId="4" fillId="0" borderId="17" xfId="0" applyNumberFormat="1" applyFont="1" applyBorder="1" applyAlignment="1">
      <alignment horizontal="left" vertical="top"/>
    </xf>
    <xf numFmtId="4" fontId="2" fillId="33" borderId="18" xfId="0" applyNumberFormat="1" applyFont="1" applyFill="1" applyBorder="1" applyAlignment="1">
      <alignment horizontal="center" vertical="center" wrapText="1"/>
    </xf>
    <xf numFmtId="4" fontId="5" fillId="33" borderId="18" xfId="0" applyNumberFormat="1" applyFont="1" applyFill="1" applyBorder="1" applyAlignment="1">
      <alignment horizontal="center" vertical="center" wrapText="1"/>
    </xf>
    <xf numFmtId="49" fontId="5" fillId="33" borderId="19" xfId="0" applyNumberFormat="1" applyFont="1" applyFill="1" applyBorder="1" applyAlignment="1">
      <alignment horizontal="left" wrapText="1"/>
    </xf>
    <xf numFmtId="4" fontId="5" fillId="33" borderId="18" xfId="0" applyNumberFormat="1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70"/>
  <sheetViews>
    <sheetView tabSelected="1" view="pageBreakPreview" zoomScale="84" zoomScaleSheetLayoutView="84" zoomScalePageLayoutView="0" workbookViewId="0" topLeftCell="A1">
      <pane xSplit="6" ySplit="9" topLeftCell="AN28" activePane="bottomRight" state="frozen"/>
      <selection pane="topLeft" activeCell="A1" sqref="A1"/>
      <selection pane="topRight" activeCell="CV1" sqref="CV1"/>
      <selection pane="bottomLeft" activeCell="A29" sqref="A29"/>
      <selection pane="bottomRight" activeCell="AN1" sqref="AN1:AX16384"/>
    </sheetView>
  </sheetViews>
  <sheetFormatPr defaultColWidth="9.00390625" defaultRowHeight="12.75"/>
  <cols>
    <col min="1" max="5" width="9.125" style="1" customWidth="1"/>
    <col min="6" max="6" width="32.125" style="1" customWidth="1"/>
    <col min="7" max="7" width="19.00390625" style="1" customWidth="1"/>
    <col min="8" max="8" width="0.12890625" style="1" customWidth="1"/>
    <col min="9" max="9" width="6.375" style="18" customWidth="1"/>
    <col min="10" max="16" width="7.75390625" style="18" customWidth="1"/>
    <col min="17" max="17" width="18.75390625" style="18" customWidth="1"/>
    <col min="18" max="18" width="6.75390625" style="18" hidden="1" customWidth="1"/>
    <col min="19" max="19" width="5.875" style="18" customWidth="1"/>
    <col min="20" max="20" width="8.00390625" style="18" customWidth="1"/>
    <col min="21" max="21" width="18.375" style="18" customWidth="1"/>
    <col min="22" max="22" width="5.00390625" style="18" customWidth="1"/>
    <col min="23" max="24" width="8.75390625" style="18" customWidth="1"/>
    <col min="25" max="25" width="18.75390625" style="18" customWidth="1"/>
    <col min="26" max="26" width="6.75390625" style="18" hidden="1" customWidth="1"/>
    <col min="27" max="27" width="5.375" style="18" customWidth="1"/>
    <col min="28" max="36" width="8.00390625" style="18" customWidth="1"/>
    <col min="37" max="37" width="18.75390625" style="18" customWidth="1"/>
    <col min="38" max="38" width="6.75390625" style="18" hidden="1" customWidth="1"/>
    <col min="39" max="39" width="5.75390625" style="18" customWidth="1"/>
    <col min="40" max="50" width="7.625" style="18" customWidth="1"/>
    <col min="51" max="51" width="19.875" style="18" customWidth="1"/>
    <col min="52" max="52" width="6.75390625" style="18" hidden="1" customWidth="1"/>
    <col min="53" max="53" width="5.875" style="18" customWidth="1"/>
    <col min="54" max="54" width="8.00390625" style="18" customWidth="1"/>
    <col min="55" max="55" width="12.00390625" style="1" customWidth="1"/>
    <col min="56" max="56" width="9.25390625" style="1" bestFit="1" customWidth="1"/>
    <col min="57" max="104" width="9.125" style="1" customWidth="1"/>
  </cols>
  <sheetData>
    <row r="1" spans="1:54" ht="16.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/>
      <c r="K1" s="48"/>
      <c r="L1"/>
      <c r="M1" s="49"/>
      <c r="N1" s="48" t="s">
        <v>95</v>
      </c>
      <c r="O1"/>
      <c r="P1" s="49"/>
      <c r="Q1"/>
      <c r="R1" s="48"/>
      <c r="S1"/>
      <c r="T1"/>
      <c r="U1"/>
      <c r="V1"/>
      <c r="W1" s="48"/>
      <c r="X1"/>
      <c r="BB1"/>
    </row>
    <row r="2" spans="1:54" ht="16.5" customHeight="1">
      <c r="A2" s="66" t="s">
        <v>1</v>
      </c>
      <c r="B2" s="66"/>
      <c r="C2" s="66"/>
      <c r="D2" s="66"/>
      <c r="E2" s="66"/>
      <c r="F2" s="66"/>
      <c r="G2" s="66"/>
      <c r="H2" s="66"/>
      <c r="I2" s="66"/>
      <c r="J2"/>
      <c r="K2" s="48"/>
      <c r="L2"/>
      <c r="M2" s="49"/>
      <c r="N2" s="48" t="s">
        <v>93</v>
      </c>
      <c r="O2"/>
      <c r="P2" s="49"/>
      <c r="Q2"/>
      <c r="R2" s="48"/>
      <c r="S2"/>
      <c r="T2"/>
      <c r="U2"/>
      <c r="V2"/>
      <c r="W2" s="48"/>
      <c r="X2"/>
      <c r="BB2"/>
    </row>
    <row r="3" spans="1:54" ht="16.5" customHeight="1">
      <c r="A3" s="66" t="s">
        <v>2</v>
      </c>
      <c r="B3" s="66"/>
      <c r="C3" s="66"/>
      <c r="D3" s="66"/>
      <c r="E3" s="66"/>
      <c r="F3" s="66"/>
      <c r="G3" s="66"/>
      <c r="H3" s="66"/>
      <c r="I3" s="66"/>
      <c r="J3"/>
      <c r="K3" s="48"/>
      <c r="L3"/>
      <c r="M3" s="49"/>
      <c r="N3" s="48" t="s">
        <v>94</v>
      </c>
      <c r="O3"/>
      <c r="P3" s="49"/>
      <c r="Q3"/>
      <c r="R3" s="48"/>
      <c r="S3"/>
      <c r="T3"/>
      <c r="U3"/>
      <c r="V3"/>
      <c r="W3" s="48"/>
      <c r="X3"/>
      <c r="BB3"/>
    </row>
    <row r="4" spans="1:54" ht="16.5" customHeight="1">
      <c r="A4" s="66" t="s">
        <v>28</v>
      </c>
      <c r="B4" s="66"/>
      <c r="C4" s="66"/>
      <c r="D4" s="66"/>
      <c r="E4" s="66"/>
      <c r="F4" s="66"/>
      <c r="G4" s="66"/>
      <c r="H4" s="66"/>
      <c r="I4" s="66"/>
      <c r="J4"/>
      <c r="K4" s="48"/>
      <c r="L4"/>
      <c r="M4"/>
      <c r="N4" s="48"/>
      <c r="O4"/>
      <c r="P4"/>
      <c r="Q4"/>
      <c r="R4" s="48"/>
      <c r="S4"/>
      <c r="T4"/>
      <c r="U4"/>
      <c r="V4"/>
      <c r="W4" s="48"/>
      <c r="X4"/>
      <c r="BB4"/>
    </row>
    <row r="5" spans="1:54" ht="16.5" customHeight="1">
      <c r="A5" s="2"/>
      <c r="B5" s="2"/>
      <c r="C5" s="2"/>
      <c r="D5" s="2"/>
      <c r="E5" s="2"/>
      <c r="F5" s="2"/>
      <c r="G5" s="2"/>
      <c r="H5" s="2"/>
      <c r="I5" s="19"/>
      <c r="Q5" s="19"/>
      <c r="R5" s="19"/>
      <c r="S5" s="19"/>
      <c r="T5" s="19"/>
      <c r="U5" s="19"/>
      <c r="V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</row>
    <row r="6" spans="1:2" ht="12.75">
      <c r="A6" s="3" t="s">
        <v>55</v>
      </c>
      <c r="B6" s="3" t="s">
        <v>56</v>
      </c>
    </row>
    <row r="7" spans="1:54" ht="18" customHeight="1">
      <c r="A7" s="59" t="s">
        <v>3</v>
      </c>
      <c r="B7" s="59"/>
      <c r="C7" s="59"/>
      <c r="D7" s="59"/>
      <c r="E7" s="59"/>
      <c r="F7" s="59"/>
      <c r="G7" s="57" t="s">
        <v>27</v>
      </c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</row>
    <row r="8" spans="1:108" s="40" customFormat="1" ht="41.25" customHeight="1">
      <c r="A8" s="59"/>
      <c r="B8" s="59"/>
      <c r="C8" s="59"/>
      <c r="D8" s="59"/>
      <c r="E8" s="59"/>
      <c r="F8" s="60"/>
      <c r="G8" s="54" t="s">
        <v>48</v>
      </c>
      <c r="H8" s="55"/>
      <c r="I8" s="55"/>
      <c r="J8" s="55"/>
      <c r="K8" s="55"/>
      <c r="L8" s="55"/>
      <c r="M8" s="55"/>
      <c r="N8" s="55"/>
      <c r="O8" s="55"/>
      <c r="P8" s="56"/>
      <c r="Q8" s="54" t="s">
        <v>42</v>
      </c>
      <c r="R8" s="63"/>
      <c r="S8" s="63"/>
      <c r="T8" s="63"/>
      <c r="U8" s="54" t="s">
        <v>54</v>
      </c>
      <c r="V8" s="55"/>
      <c r="W8" s="55"/>
      <c r="X8" s="55"/>
      <c r="Y8" s="54" t="s">
        <v>67</v>
      </c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6"/>
      <c r="AK8" s="54" t="s">
        <v>77</v>
      </c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6"/>
      <c r="AW8" s="53"/>
      <c r="AX8" s="53"/>
      <c r="AY8" s="54" t="s">
        <v>89</v>
      </c>
      <c r="AZ8" s="55"/>
      <c r="BA8" s="55"/>
      <c r="BB8" s="56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</row>
    <row r="9" spans="1:54" s="18" customFormat="1" ht="45">
      <c r="A9" s="59"/>
      <c r="B9" s="59"/>
      <c r="C9" s="59"/>
      <c r="D9" s="59"/>
      <c r="E9" s="59"/>
      <c r="F9" s="59"/>
      <c r="G9" s="72" t="s">
        <v>4</v>
      </c>
      <c r="H9" s="73" t="s">
        <v>5</v>
      </c>
      <c r="I9" s="73" t="s">
        <v>6</v>
      </c>
      <c r="J9" s="74" t="s">
        <v>57</v>
      </c>
      <c r="K9" s="74" t="s">
        <v>58</v>
      </c>
      <c r="L9" s="74" t="s">
        <v>59</v>
      </c>
      <c r="M9" s="74" t="s">
        <v>60</v>
      </c>
      <c r="N9" s="74" t="s">
        <v>61</v>
      </c>
      <c r="O9" s="74" t="s">
        <v>62</v>
      </c>
      <c r="P9" s="74" t="s">
        <v>63</v>
      </c>
      <c r="Q9" s="72" t="s">
        <v>4</v>
      </c>
      <c r="R9" s="73" t="s">
        <v>5</v>
      </c>
      <c r="S9" s="73" t="s">
        <v>6</v>
      </c>
      <c r="T9" s="73" t="s">
        <v>64</v>
      </c>
      <c r="U9" s="72" t="s">
        <v>4</v>
      </c>
      <c r="V9" s="73" t="s">
        <v>6</v>
      </c>
      <c r="W9" s="74" t="s">
        <v>65</v>
      </c>
      <c r="X9" s="75" t="s">
        <v>66</v>
      </c>
      <c r="Y9" s="72" t="s">
        <v>4</v>
      </c>
      <c r="Z9" s="73" t="s">
        <v>5</v>
      </c>
      <c r="AA9" s="73" t="s">
        <v>6</v>
      </c>
      <c r="AB9" s="73" t="s">
        <v>68</v>
      </c>
      <c r="AC9" s="73" t="s">
        <v>69</v>
      </c>
      <c r="AD9" s="73" t="s">
        <v>70</v>
      </c>
      <c r="AE9" s="73" t="s">
        <v>71</v>
      </c>
      <c r="AF9" s="73" t="s">
        <v>72</v>
      </c>
      <c r="AG9" s="73" t="s">
        <v>73</v>
      </c>
      <c r="AH9" s="73" t="s">
        <v>74</v>
      </c>
      <c r="AI9" s="73" t="s">
        <v>75</v>
      </c>
      <c r="AJ9" s="73" t="s">
        <v>76</v>
      </c>
      <c r="AK9" s="72" t="s">
        <v>4</v>
      </c>
      <c r="AL9" s="73" t="s">
        <v>5</v>
      </c>
      <c r="AM9" s="73" t="s">
        <v>6</v>
      </c>
      <c r="AN9" s="73" t="s">
        <v>78</v>
      </c>
      <c r="AO9" s="73" t="s">
        <v>79</v>
      </c>
      <c r="AP9" s="73" t="s">
        <v>80</v>
      </c>
      <c r="AQ9" s="73" t="s">
        <v>81</v>
      </c>
      <c r="AR9" s="73" t="s">
        <v>82</v>
      </c>
      <c r="AS9" s="73" t="s">
        <v>83</v>
      </c>
      <c r="AT9" s="73" t="s">
        <v>84</v>
      </c>
      <c r="AU9" s="73" t="s">
        <v>85</v>
      </c>
      <c r="AV9" s="73" t="s">
        <v>86</v>
      </c>
      <c r="AW9" s="73" t="s">
        <v>87</v>
      </c>
      <c r="AX9" s="73" t="s">
        <v>88</v>
      </c>
      <c r="AY9" s="72" t="s">
        <v>4</v>
      </c>
      <c r="AZ9" s="73" t="s">
        <v>5</v>
      </c>
      <c r="BA9" s="73" t="s">
        <v>6</v>
      </c>
      <c r="BB9" s="73" t="s">
        <v>90</v>
      </c>
    </row>
    <row r="10" spans="1:108" ht="15.75" customHeight="1">
      <c r="A10" s="61" t="s">
        <v>7</v>
      </c>
      <c r="B10" s="61"/>
      <c r="C10" s="61"/>
      <c r="D10" s="61"/>
      <c r="E10" s="61"/>
      <c r="F10" s="61"/>
      <c r="G10" s="7"/>
      <c r="H10" s="8">
        <f aca="true" t="shared" si="0" ref="H10:M10">SUM(H11:H14)</f>
        <v>0</v>
      </c>
      <c r="I10" s="31">
        <f t="shared" si="0"/>
        <v>0</v>
      </c>
      <c r="J10" s="21">
        <f t="shared" si="0"/>
        <v>0</v>
      </c>
      <c r="K10" s="21">
        <f t="shared" si="0"/>
        <v>0</v>
      </c>
      <c r="L10" s="21">
        <f t="shared" si="0"/>
        <v>0</v>
      </c>
      <c r="M10" s="21">
        <f t="shared" si="0"/>
        <v>0</v>
      </c>
      <c r="N10" s="21">
        <f>SUM(N11:N14)</f>
        <v>0</v>
      </c>
      <c r="O10" s="21">
        <f>SUM(O11:O14)</f>
        <v>0</v>
      </c>
      <c r="P10" s="21">
        <f>SUM(P11:P14)</f>
        <v>0</v>
      </c>
      <c r="Q10" s="7"/>
      <c r="R10" s="20">
        <f>SUM(R11:R14)</f>
        <v>0</v>
      </c>
      <c r="S10" s="36">
        <f>SUM(S11:S14)</f>
        <v>0</v>
      </c>
      <c r="T10" s="43">
        <f>SUM(T11:T14)</f>
        <v>0</v>
      </c>
      <c r="U10" s="7"/>
      <c r="V10" s="36">
        <f>SUM(V11:V14)</f>
        <v>0</v>
      </c>
      <c r="W10" s="21">
        <f>SUM(W11:W14)</f>
        <v>0</v>
      </c>
      <c r="X10" s="21">
        <f>SUM(X11:X14)</f>
        <v>0</v>
      </c>
      <c r="Y10" s="7"/>
      <c r="Z10" s="20">
        <f aca="true" t="shared" si="1" ref="Z10:AJ10">SUM(Z11:Z14)</f>
        <v>0</v>
      </c>
      <c r="AA10" s="31">
        <f t="shared" si="1"/>
        <v>0</v>
      </c>
      <c r="AB10" s="21">
        <f t="shared" si="1"/>
        <v>0</v>
      </c>
      <c r="AC10" s="21">
        <f t="shared" si="1"/>
        <v>0</v>
      </c>
      <c r="AD10" s="21">
        <f t="shared" si="1"/>
        <v>0</v>
      </c>
      <c r="AE10" s="21">
        <f t="shared" si="1"/>
        <v>0</v>
      </c>
      <c r="AF10" s="21">
        <f t="shared" si="1"/>
        <v>0</v>
      </c>
      <c r="AG10" s="21">
        <f t="shared" si="1"/>
        <v>0</v>
      </c>
      <c r="AH10" s="21">
        <f t="shared" si="1"/>
        <v>0</v>
      </c>
      <c r="AI10" s="21">
        <f t="shared" si="1"/>
        <v>0</v>
      </c>
      <c r="AJ10" s="21">
        <f t="shared" si="1"/>
        <v>0</v>
      </c>
      <c r="AK10" s="7"/>
      <c r="AL10" s="20">
        <f aca="true" t="shared" si="2" ref="AL10:AX10">SUM(AL11:AL14)</f>
        <v>0</v>
      </c>
      <c r="AM10" s="31">
        <f t="shared" si="2"/>
        <v>0</v>
      </c>
      <c r="AN10" s="21">
        <f t="shared" si="2"/>
        <v>0</v>
      </c>
      <c r="AO10" s="21">
        <f t="shared" si="2"/>
        <v>0</v>
      </c>
      <c r="AP10" s="21">
        <f t="shared" si="2"/>
        <v>0</v>
      </c>
      <c r="AQ10" s="21">
        <f t="shared" si="2"/>
        <v>0</v>
      </c>
      <c r="AR10" s="21">
        <f t="shared" si="2"/>
        <v>0</v>
      </c>
      <c r="AS10" s="21">
        <f t="shared" si="2"/>
        <v>0</v>
      </c>
      <c r="AT10" s="21">
        <f t="shared" si="2"/>
        <v>0</v>
      </c>
      <c r="AU10" s="21">
        <f t="shared" si="2"/>
        <v>0</v>
      </c>
      <c r="AV10" s="21">
        <f t="shared" si="2"/>
        <v>0</v>
      </c>
      <c r="AW10" s="21">
        <f t="shared" si="2"/>
        <v>0</v>
      </c>
      <c r="AX10" s="21">
        <f t="shared" si="2"/>
        <v>0</v>
      </c>
      <c r="AY10" s="7"/>
      <c r="AZ10" s="20">
        <f>SUM(AZ11:AZ14)</f>
        <v>0</v>
      </c>
      <c r="BA10" s="31">
        <f>SUM(BA11:BA14)</f>
        <v>0</v>
      </c>
      <c r="BB10" s="21">
        <f>SUM(BB11:BB14)</f>
        <v>0</v>
      </c>
      <c r="DA10" s="1"/>
      <c r="DB10" s="1"/>
      <c r="DC10" s="1"/>
      <c r="DD10" s="1"/>
    </row>
    <row r="11" spans="1:108" ht="12.75">
      <c r="A11" s="62" t="s">
        <v>8</v>
      </c>
      <c r="B11" s="62"/>
      <c r="C11" s="62"/>
      <c r="D11" s="62"/>
      <c r="E11" s="62"/>
      <c r="F11" s="62"/>
      <c r="G11" s="9" t="s">
        <v>9</v>
      </c>
      <c r="H11" s="10">
        <v>0</v>
      </c>
      <c r="I11" s="12">
        <v>0</v>
      </c>
      <c r="J11" s="23">
        <f aca="true" t="shared" si="3" ref="J11:P11">$H$40*$H$11/100*12*J39</f>
        <v>0</v>
      </c>
      <c r="K11" s="23">
        <f t="shared" si="3"/>
        <v>0</v>
      </c>
      <c r="L11" s="23">
        <f t="shared" si="3"/>
        <v>0</v>
      </c>
      <c r="M11" s="23">
        <f t="shared" si="3"/>
        <v>0</v>
      </c>
      <c r="N11" s="23">
        <f t="shared" si="3"/>
        <v>0</v>
      </c>
      <c r="O11" s="23">
        <f t="shared" si="3"/>
        <v>0</v>
      </c>
      <c r="P11" s="23">
        <f t="shared" si="3"/>
        <v>0</v>
      </c>
      <c r="Q11" s="9" t="s">
        <v>9</v>
      </c>
      <c r="R11" s="22">
        <v>0</v>
      </c>
      <c r="S11" s="37">
        <v>0</v>
      </c>
      <c r="T11" s="44">
        <f>$H$40*$H$11/100*12*T39</f>
        <v>0</v>
      </c>
      <c r="U11" s="9" t="s">
        <v>9</v>
      </c>
      <c r="V11" s="37">
        <v>0</v>
      </c>
      <c r="W11" s="23">
        <f>$H$40*$H$11/100*12*W39</f>
        <v>0</v>
      </c>
      <c r="X11" s="23">
        <f>$H$40*$H$11/100*12*X39</f>
        <v>0</v>
      </c>
      <c r="Y11" s="9" t="s">
        <v>9</v>
      </c>
      <c r="Z11" s="22">
        <v>0</v>
      </c>
      <c r="AA11" s="12">
        <v>0</v>
      </c>
      <c r="AB11" s="23">
        <f aca="true" t="shared" si="4" ref="AB11:AJ11">$H$40*$H$11/100*12*AB39</f>
        <v>0</v>
      </c>
      <c r="AC11" s="23">
        <f t="shared" si="4"/>
        <v>0</v>
      </c>
      <c r="AD11" s="23">
        <f t="shared" si="4"/>
        <v>0</v>
      </c>
      <c r="AE11" s="23">
        <f t="shared" si="4"/>
        <v>0</v>
      </c>
      <c r="AF11" s="23">
        <f t="shared" si="4"/>
        <v>0</v>
      </c>
      <c r="AG11" s="23">
        <f t="shared" si="4"/>
        <v>0</v>
      </c>
      <c r="AH11" s="23">
        <f t="shared" si="4"/>
        <v>0</v>
      </c>
      <c r="AI11" s="23">
        <f t="shared" si="4"/>
        <v>0</v>
      </c>
      <c r="AJ11" s="23">
        <f t="shared" si="4"/>
        <v>0</v>
      </c>
      <c r="AK11" s="9" t="s">
        <v>9</v>
      </c>
      <c r="AL11" s="22">
        <v>0</v>
      </c>
      <c r="AM11" s="12">
        <v>0</v>
      </c>
      <c r="AN11" s="23">
        <f aca="true" t="shared" si="5" ref="AN11:AX11">$H$40*$H$11/100*12*AN39</f>
        <v>0</v>
      </c>
      <c r="AO11" s="23">
        <f t="shared" si="5"/>
        <v>0</v>
      </c>
      <c r="AP11" s="23">
        <f t="shared" si="5"/>
        <v>0</v>
      </c>
      <c r="AQ11" s="23">
        <f t="shared" si="5"/>
        <v>0</v>
      </c>
      <c r="AR11" s="23">
        <f t="shared" si="5"/>
        <v>0</v>
      </c>
      <c r="AS11" s="23">
        <f t="shared" si="5"/>
        <v>0</v>
      </c>
      <c r="AT11" s="23">
        <f t="shared" si="5"/>
        <v>0</v>
      </c>
      <c r="AU11" s="23">
        <f t="shared" si="5"/>
        <v>0</v>
      </c>
      <c r="AV11" s="23">
        <f t="shared" si="5"/>
        <v>0</v>
      </c>
      <c r="AW11" s="23">
        <f t="shared" si="5"/>
        <v>0</v>
      </c>
      <c r="AX11" s="23">
        <f t="shared" si="5"/>
        <v>0</v>
      </c>
      <c r="AY11" s="9" t="s">
        <v>9</v>
      </c>
      <c r="AZ11" s="22">
        <v>0</v>
      </c>
      <c r="BA11" s="12">
        <v>0</v>
      </c>
      <c r="BB11" s="23">
        <f>$H$40*$H$11/100*12*BB39</f>
        <v>0</v>
      </c>
      <c r="DA11" s="1"/>
      <c r="DB11" s="1"/>
      <c r="DC11" s="1"/>
      <c r="DD11" s="1"/>
    </row>
    <row r="12" spans="1:108" ht="12.75">
      <c r="A12" s="62" t="s">
        <v>10</v>
      </c>
      <c r="B12" s="62"/>
      <c r="C12" s="62"/>
      <c r="D12" s="62"/>
      <c r="E12" s="62"/>
      <c r="F12" s="62"/>
      <c r="G12" s="9" t="s">
        <v>9</v>
      </c>
      <c r="H12" s="10">
        <v>0</v>
      </c>
      <c r="I12" s="12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9" t="s">
        <v>9</v>
      </c>
      <c r="R12" s="22">
        <v>0</v>
      </c>
      <c r="S12" s="37">
        <v>0</v>
      </c>
      <c r="T12" s="44">
        <v>0</v>
      </c>
      <c r="U12" s="9" t="s">
        <v>9</v>
      </c>
      <c r="V12" s="37">
        <v>0</v>
      </c>
      <c r="W12" s="23">
        <v>0</v>
      </c>
      <c r="X12" s="23">
        <v>0</v>
      </c>
      <c r="Y12" s="9" t="s">
        <v>9</v>
      </c>
      <c r="Z12" s="22">
        <v>0</v>
      </c>
      <c r="AA12" s="12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9" t="s">
        <v>9</v>
      </c>
      <c r="AL12" s="22">
        <v>0</v>
      </c>
      <c r="AM12" s="12">
        <v>0</v>
      </c>
      <c r="AN12" s="23">
        <v>0</v>
      </c>
      <c r="AO12" s="23">
        <v>0</v>
      </c>
      <c r="AP12" s="23">
        <v>0</v>
      </c>
      <c r="AQ12" s="23">
        <v>0</v>
      </c>
      <c r="AR12" s="23">
        <v>0</v>
      </c>
      <c r="AS12" s="23">
        <v>0</v>
      </c>
      <c r="AT12" s="23">
        <v>0</v>
      </c>
      <c r="AU12" s="23">
        <v>0</v>
      </c>
      <c r="AV12" s="23">
        <v>0</v>
      </c>
      <c r="AW12" s="23">
        <v>0</v>
      </c>
      <c r="AX12" s="23">
        <v>0</v>
      </c>
      <c r="AY12" s="9" t="s">
        <v>9</v>
      </c>
      <c r="AZ12" s="22">
        <v>0</v>
      </c>
      <c r="BA12" s="12">
        <v>0</v>
      </c>
      <c r="BB12" s="23">
        <v>0</v>
      </c>
      <c r="DA12" s="1"/>
      <c r="DB12" s="1"/>
      <c r="DC12" s="1"/>
      <c r="DD12" s="1"/>
    </row>
    <row r="13" spans="1:108" ht="12.75">
      <c r="A13" s="62" t="s">
        <v>11</v>
      </c>
      <c r="B13" s="62"/>
      <c r="C13" s="62"/>
      <c r="D13" s="62"/>
      <c r="E13" s="62"/>
      <c r="F13" s="62"/>
      <c r="G13" s="9" t="s">
        <v>9</v>
      </c>
      <c r="H13" s="10">
        <v>0</v>
      </c>
      <c r="I13" s="12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9" t="s">
        <v>9</v>
      </c>
      <c r="R13" s="22">
        <v>0</v>
      </c>
      <c r="S13" s="37">
        <v>0</v>
      </c>
      <c r="T13" s="44">
        <v>0</v>
      </c>
      <c r="U13" s="9" t="s">
        <v>9</v>
      </c>
      <c r="V13" s="37">
        <v>0</v>
      </c>
      <c r="W13" s="23">
        <v>0</v>
      </c>
      <c r="X13" s="23">
        <v>0</v>
      </c>
      <c r="Y13" s="9" t="s">
        <v>9</v>
      </c>
      <c r="Z13" s="22">
        <v>0</v>
      </c>
      <c r="AA13" s="12">
        <v>0</v>
      </c>
      <c r="AB13" s="23">
        <v>0</v>
      </c>
      <c r="AC13" s="23">
        <v>0</v>
      </c>
      <c r="AD13" s="23">
        <v>0</v>
      </c>
      <c r="AE13" s="23">
        <v>0</v>
      </c>
      <c r="AF13" s="23">
        <v>0</v>
      </c>
      <c r="AG13" s="23">
        <v>0</v>
      </c>
      <c r="AH13" s="23">
        <v>0</v>
      </c>
      <c r="AI13" s="23">
        <v>0</v>
      </c>
      <c r="AJ13" s="23">
        <v>0</v>
      </c>
      <c r="AK13" s="9" t="s">
        <v>9</v>
      </c>
      <c r="AL13" s="22">
        <v>0</v>
      </c>
      <c r="AM13" s="12">
        <v>0</v>
      </c>
      <c r="AN13" s="23">
        <v>0</v>
      </c>
      <c r="AO13" s="23">
        <v>0</v>
      </c>
      <c r="AP13" s="23">
        <v>0</v>
      </c>
      <c r="AQ13" s="23">
        <v>0</v>
      </c>
      <c r="AR13" s="23">
        <v>0</v>
      </c>
      <c r="AS13" s="23">
        <v>0</v>
      </c>
      <c r="AT13" s="23">
        <v>0</v>
      </c>
      <c r="AU13" s="23">
        <v>0</v>
      </c>
      <c r="AV13" s="23">
        <v>0</v>
      </c>
      <c r="AW13" s="23">
        <v>0</v>
      </c>
      <c r="AX13" s="23">
        <v>0</v>
      </c>
      <c r="AY13" s="9" t="s">
        <v>9</v>
      </c>
      <c r="AZ13" s="22">
        <v>0</v>
      </c>
      <c r="BA13" s="12">
        <v>0</v>
      </c>
      <c r="BB13" s="23">
        <v>0</v>
      </c>
      <c r="DA13" s="1"/>
      <c r="DB13" s="1"/>
      <c r="DC13" s="1"/>
      <c r="DD13" s="1"/>
    </row>
    <row r="14" spans="1:108" ht="12.75">
      <c r="A14" s="62" t="s">
        <v>12</v>
      </c>
      <c r="B14" s="62"/>
      <c r="C14" s="62"/>
      <c r="D14" s="62"/>
      <c r="E14" s="62"/>
      <c r="F14" s="62"/>
      <c r="G14" s="9" t="s">
        <v>13</v>
      </c>
      <c r="H14" s="10">
        <v>0</v>
      </c>
      <c r="I14" s="12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9" t="s">
        <v>13</v>
      </c>
      <c r="R14" s="22">
        <v>0</v>
      </c>
      <c r="S14" s="37">
        <v>0</v>
      </c>
      <c r="T14" s="44">
        <v>0</v>
      </c>
      <c r="U14" s="9" t="s">
        <v>13</v>
      </c>
      <c r="V14" s="37">
        <v>0</v>
      </c>
      <c r="W14" s="23">
        <v>0</v>
      </c>
      <c r="X14" s="23">
        <v>0</v>
      </c>
      <c r="Y14" s="9" t="s">
        <v>13</v>
      </c>
      <c r="Z14" s="22">
        <v>0</v>
      </c>
      <c r="AA14" s="12">
        <v>0</v>
      </c>
      <c r="AB14" s="23">
        <v>0</v>
      </c>
      <c r="AC14" s="23">
        <v>0</v>
      </c>
      <c r="AD14" s="23">
        <v>0</v>
      </c>
      <c r="AE14" s="23">
        <v>0</v>
      </c>
      <c r="AF14" s="23">
        <v>0</v>
      </c>
      <c r="AG14" s="23">
        <v>0</v>
      </c>
      <c r="AH14" s="23">
        <v>0</v>
      </c>
      <c r="AI14" s="23">
        <v>0</v>
      </c>
      <c r="AJ14" s="23">
        <v>0</v>
      </c>
      <c r="AK14" s="9" t="s">
        <v>13</v>
      </c>
      <c r="AL14" s="22">
        <v>0</v>
      </c>
      <c r="AM14" s="12">
        <v>0</v>
      </c>
      <c r="AN14" s="23">
        <v>0</v>
      </c>
      <c r="AO14" s="23">
        <v>0</v>
      </c>
      <c r="AP14" s="23">
        <v>0</v>
      </c>
      <c r="AQ14" s="23">
        <v>0</v>
      </c>
      <c r="AR14" s="23">
        <v>0</v>
      </c>
      <c r="AS14" s="23">
        <v>0</v>
      </c>
      <c r="AT14" s="23">
        <v>0</v>
      </c>
      <c r="AU14" s="23">
        <v>0</v>
      </c>
      <c r="AV14" s="23">
        <v>0</v>
      </c>
      <c r="AW14" s="23">
        <v>0</v>
      </c>
      <c r="AX14" s="23">
        <v>0</v>
      </c>
      <c r="AY14" s="9" t="s">
        <v>13</v>
      </c>
      <c r="AZ14" s="22">
        <v>0</v>
      </c>
      <c r="BA14" s="12">
        <v>0</v>
      </c>
      <c r="BB14" s="23">
        <v>0</v>
      </c>
      <c r="DA14" s="1"/>
      <c r="DB14" s="1"/>
      <c r="DC14" s="1"/>
      <c r="DD14" s="1"/>
    </row>
    <row r="15" spans="1:108" ht="23.25" customHeight="1">
      <c r="A15" s="65" t="s">
        <v>14</v>
      </c>
      <c r="B15" s="65"/>
      <c r="C15" s="65"/>
      <c r="D15" s="65"/>
      <c r="E15" s="65"/>
      <c r="F15" s="65"/>
      <c r="G15" s="11"/>
      <c r="H15" s="8">
        <f>SUM(H16:H21)</f>
        <v>51.41294050776808</v>
      </c>
      <c r="I15" s="31">
        <f aca="true" t="shared" si="6" ref="I15:P15">SUM(I16:I23)</f>
        <v>5.050000000000001</v>
      </c>
      <c r="J15" s="21">
        <f t="shared" si="6"/>
        <v>32566.440000000002</v>
      </c>
      <c r="K15" s="21">
        <f t="shared" si="6"/>
        <v>31469.58</v>
      </c>
      <c r="L15" s="21">
        <f t="shared" si="6"/>
        <v>31839.24</v>
      </c>
      <c r="M15" s="21">
        <f t="shared" si="6"/>
        <v>42977.520000000004</v>
      </c>
      <c r="N15" s="21">
        <f t="shared" si="6"/>
        <v>36881.16</v>
      </c>
      <c r="O15" s="21">
        <f t="shared" si="6"/>
        <v>37553.82000000001</v>
      </c>
      <c r="P15" s="21">
        <f t="shared" si="6"/>
        <v>35572.200000000004</v>
      </c>
      <c r="Q15" s="11"/>
      <c r="R15" s="20">
        <f>SUM(R16:R21)</f>
        <v>51.41294050776808</v>
      </c>
      <c r="S15" s="36">
        <f>SUM(S16:S23)</f>
        <v>5.050000000000001</v>
      </c>
      <c r="T15" s="43">
        <f>SUM(T16:T23)</f>
        <v>31184.760000000002</v>
      </c>
      <c r="U15" s="11"/>
      <c r="V15" s="36">
        <f>SUM(V16:V23)</f>
        <v>5.050000000000001</v>
      </c>
      <c r="W15" s="20">
        <f>SUM(W16:W23)</f>
        <v>11271.6</v>
      </c>
      <c r="X15" s="21">
        <f>SUM(X16:X23)</f>
        <v>36826.62</v>
      </c>
      <c r="Y15" s="11"/>
      <c r="Z15" s="20">
        <f>SUM(Z16:Z21)</f>
        <v>51.41294050776808</v>
      </c>
      <c r="AA15" s="31">
        <f aca="true" t="shared" si="7" ref="AA15:AJ15">SUM(AA16:AA23)</f>
        <v>8.770000000000001</v>
      </c>
      <c r="AB15" s="21">
        <f t="shared" si="7"/>
        <v>55335.191999999995</v>
      </c>
      <c r="AC15" s="21">
        <f t="shared" si="7"/>
        <v>74794.06800000001</v>
      </c>
      <c r="AD15" s="21">
        <f t="shared" si="7"/>
        <v>55135.236</v>
      </c>
      <c r="AE15" s="21">
        <f t="shared" si="7"/>
        <v>54808.992000000006</v>
      </c>
      <c r="AF15" s="21">
        <f t="shared" si="7"/>
        <v>20616.516000000003</v>
      </c>
      <c r="AG15" s="21">
        <f t="shared" si="7"/>
        <v>54619.560000000005</v>
      </c>
      <c r="AH15" s="21">
        <f t="shared" si="7"/>
        <v>54167.028000000006</v>
      </c>
      <c r="AI15" s="21">
        <f t="shared" si="7"/>
        <v>54240.695999999996</v>
      </c>
      <c r="AJ15" s="21">
        <f t="shared" si="7"/>
        <v>42516.96000000001</v>
      </c>
      <c r="AK15" s="11"/>
      <c r="AL15" s="20">
        <f>SUM(AL16:AL21)</f>
        <v>51.41294050776808</v>
      </c>
      <c r="AM15" s="31">
        <f aca="true" t="shared" si="8" ref="AM15:AX15">SUM(AM16:AM23)</f>
        <v>8.770000000000001</v>
      </c>
      <c r="AN15" s="21">
        <f t="shared" si="8"/>
        <v>33445.272000000004</v>
      </c>
      <c r="AO15" s="21">
        <f t="shared" si="8"/>
        <v>34760.772000000004</v>
      </c>
      <c r="AP15" s="21">
        <f t="shared" si="8"/>
        <v>42727.44</v>
      </c>
      <c r="AQ15" s="21">
        <f t="shared" si="8"/>
        <v>47926.296</v>
      </c>
      <c r="AR15" s="21">
        <f t="shared" si="8"/>
        <v>20879.616</v>
      </c>
      <c r="AS15" s="21">
        <f t="shared" si="8"/>
        <v>21058.523999999998</v>
      </c>
      <c r="AT15" s="21">
        <f t="shared" si="8"/>
        <v>74246.82</v>
      </c>
      <c r="AU15" s="21">
        <f t="shared" si="8"/>
        <v>54051.26400000001</v>
      </c>
      <c r="AV15" s="21">
        <f t="shared" si="8"/>
        <v>54114.40800000001</v>
      </c>
      <c r="AW15" s="21">
        <f t="shared" si="8"/>
        <v>53682.924</v>
      </c>
      <c r="AX15" s="21">
        <f t="shared" si="8"/>
        <v>54609.036</v>
      </c>
      <c r="AY15" s="11"/>
      <c r="AZ15" s="20">
        <f>SUM(AZ16:AZ21)</f>
        <v>51.41294050776808</v>
      </c>
      <c r="BA15" s="31">
        <f>SUM(BA16:BA23)</f>
        <v>5.07</v>
      </c>
      <c r="BB15" s="21">
        <f>SUM(BB16:BB23)</f>
        <v>33017.868</v>
      </c>
      <c r="DA15" s="1"/>
      <c r="DB15" s="1"/>
      <c r="DC15" s="1"/>
      <c r="DD15" s="1"/>
    </row>
    <row r="16" spans="1:108" ht="12.75">
      <c r="A16" s="62" t="s">
        <v>15</v>
      </c>
      <c r="B16" s="62"/>
      <c r="C16" s="62"/>
      <c r="D16" s="62"/>
      <c r="E16" s="62"/>
      <c r="F16" s="62"/>
      <c r="G16" s="9" t="s">
        <v>49</v>
      </c>
      <c r="H16" s="12">
        <v>0.7598226127320953</v>
      </c>
      <c r="I16" s="12">
        <v>0.19</v>
      </c>
      <c r="J16" s="23">
        <f aca="true" t="shared" si="9" ref="J16:P16">$I$16*J39*$B$45</f>
        <v>1225.272</v>
      </c>
      <c r="K16" s="23">
        <f t="shared" si="9"/>
        <v>1184.004</v>
      </c>
      <c r="L16" s="23">
        <f t="shared" si="9"/>
        <v>1197.9119999999998</v>
      </c>
      <c r="M16" s="23">
        <f t="shared" si="9"/>
        <v>1616.976</v>
      </c>
      <c r="N16" s="23">
        <f t="shared" si="9"/>
        <v>1387.608</v>
      </c>
      <c r="O16" s="23">
        <f t="shared" si="9"/>
        <v>1412.9160000000002</v>
      </c>
      <c r="P16" s="23">
        <f t="shared" si="9"/>
        <v>1338.3600000000001</v>
      </c>
      <c r="Q16" s="9" t="s">
        <v>49</v>
      </c>
      <c r="R16" s="22">
        <v>0.7598226127320953</v>
      </c>
      <c r="S16" s="37">
        <v>0.19</v>
      </c>
      <c r="T16" s="44">
        <f>$V$16*T39*$B$45</f>
        <v>1173.288</v>
      </c>
      <c r="U16" s="9" t="s">
        <v>49</v>
      </c>
      <c r="V16" s="37">
        <v>0.19</v>
      </c>
      <c r="W16" s="23">
        <f>$V$16*W39*$B$45</f>
        <v>424.08000000000004</v>
      </c>
      <c r="X16" s="23">
        <f>$V$16*X39*$B$45</f>
        <v>1385.556</v>
      </c>
      <c r="Y16" s="9" t="s">
        <v>49</v>
      </c>
      <c r="Z16" s="22">
        <v>0.7598226127320953</v>
      </c>
      <c r="AA16" s="12">
        <v>0.21</v>
      </c>
      <c r="AB16" s="23">
        <f aca="true" t="shared" si="10" ref="AB16:AJ16">$AA$16*AB39*$B$45</f>
        <v>1325.0159999999998</v>
      </c>
      <c r="AC16" s="23">
        <f t="shared" si="10"/>
        <v>1790.9640000000002</v>
      </c>
      <c r="AD16" s="23">
        <f t="shared" si="10"/>
        <v>1320.2279999999998</v>
      </c>
      <c r="AE16" s="23">
        <f t="shared" si="10"/>
        <v>1312.4159999999997</v>
      </c>
      <c r="AF16" s="23">
        <f t="shared" si="10"/>
        <v>493.668</v>
      </c>
      <c r="AG16" s="23">
        <f t="shared" si="10"/>
        <v>1307.8799999999999</v>
      </c>
      <c r="AH16" s="23">
        <f t="shared" si="10"/>
        <v>1297.044</v>
      </c>
      <c r="AI16" s="23">
        <f t="shared" si="10"/>
        <v>1298.808</v>
      </c>
      <c r="AJ16" s="23">
        <f t="shared" si="10"/>
        <v>1018.08</v>
      </c>
      <c r="AK16" s="9" t="s">
        <v>49</v>
      </c>
      <c r="AL16" s="22">
        <v>0.7598226127320953</v>
      </c>
      <c r="AM16" s="12">
        <v>0.21</v>
      </c>
      <c r="AN16" s="23">
        <f aca="true" t="shared" si="11" ref="AN16:AX16">$AA$16*AN39*$B$45</f>
        <v>800.856</v>
      </c>
      <c r="AO16" s="23">
        <f t="shared" si="11"/>
        <v>832.356</v>
      </c>
      <c r="AP16" s="23">
        <f t="shared" si="11"/>
        <v>1023.1199999999999</v>
      </c>
      <c r="AQ16" s="23">
        <f t="shared" si="11"/>
        <v>1147.6079999999997</v>
      </c>
      <c r="AR16" s="23">
        <f t="shared" si="11"/>
        <v>499.968</v>
      </c>
      <c r="AS16" s="23">
        <f t="shared" si="11"/>
        <v>504.252</v>
      </c>
      <c r="AT16" s="23">
        <f t="shared" si="11"/>
        <v>1777.8600000000001</v>
      </c>
      <c r="AU16" s="23">
        <f t="shared" si="11"/>
        <v>1294.272</v>
      </c>
      <c r="AV16" s="23">
        <f t="shared" si="11"/>
        <v>1295.784</v>
      </c>
      <c r="AW16" s="23">
        <f t="shared" si="11"/>
        <v>1285.452</v>
      </c>
      <c r="AX16" s="23">
        <f t="shared" si="11"/>
        <v>1307.628</v>
      </c>
      <c r="AY16" s="9" t="s">
        <v>49</v>
      </c>
      <c r="AZ16" s="22">
        <v>0.7598226127320953</v>
      </c>
      <c r="BA16" s="12">
        <v>0.19</v>
      </c>
      <c r="BB16" s="23">
        <f>$BA$16*BB39*$B$45</f>
        <v>1237.3560000000002</v>
      </c>
      <c r="DA16" s="1"/>
      <c r="DB16" s="1"/>
      <c r="DC16" s="1"/>
      <c r="DD16" s="1"/>
    </row>
    <row r="17" spans="1:108" ht="12.75">
      <c r="A17" s="62" t="s">
        <v>16</v>
      </c>
      <c r="B17" s="62"/>
      <c r="C17" s="62"/>
      <c r="D17" s="62"/>
      <c r="E17" s="62"/>
      <c r="F17" s="62"/>
      <c r="G17" s="9" t="s">
        <v>49</v>
      </c>
      <c r="H17" s="12">
        <v>6.63867871352785</v>
      </c>
      <c r="I17" s="12">
        <v>0.56</v>
      </c>
      <c r="J17" s="23">
        <f aca="true" t="shared" si="12" ref="J17:P17">$I$17*J39*$B$45</f>
        <v>3611.3280000000004</v>
      </c>
      <c r="K17" s="23">
        <f t="shared" si="12"/>
        <v>3489.696</v>
      </c>
      <c r="L17" s="23">
        <f t="shared" si="12"/>
        <v>3530.688</v>
      </c>
      <c r="M17" s="23">
        <f t="shared" si="12"/>
        <v>4765.8240000000005</v>
      </c>
      <c r="N17" s="23">
        <f t="shared" si="12"/>
        <v>4089.7920000000004</v>
      </c>
      <c r="O17" s="23">
        <f t="shared" si="12"/>
        <v>4164.384</v>
      </c>
      <c r="P17" s="23">
        <f t="shared" si="12"/>
        <v>3944.6400000000003</v>
      </c>
      <c r="Q17" s="9" t="s">
        <v>49</v>
      </c>
      <c r="R17" s="22">
        <v>6.63867871352785</v>
      </c>
      <c r="S17" s="37">
        <v>0.56</v>
      </c>
      <c r="T17" s="44">
        <f>$V$17*T39*$B$45</f>
        <v>3458.1120000000005</v>
      </c>
      <c r="U17" s="9" t="s">
        <v>49</v>
      </c>
      <c r="V17" s="37">
        <v>0.56</v>
      </c>
      <c r="W17" s="23">
        <f>$V$17*W39*$B$45</f>
        <v>1249.92</v>
      </c>
      <c r="X17" s="23">
        <f>$V$17*X39*$B$45</f>
        <v>4083.7440000000006</v>
      </c>
      <c r="Y17" s="9" t="s">
        <v>49</v>
      </c>
      <c r="Z17" s="22">
        <v>6.63867871352785</v>
      </c>
      <c r="AA17" s="12">
        <v>0.56</v>
      </c>
      <c r="AB17" s="23">
        <f aca="true" t="shared" si="13" ref="AB17:AJ17">$AA$17*AB39*$B$45</f>
        <v>3533.3759999999997</v>
      </c>
      <c r="AC17" s="23">
        <f t="shared" si="13"/>
        <v>4775.904</v>
      </c>
      <c r="AD17" s="23">
        <f t="shared" si="13"/>
        <v>3520.608</v>
      </c>
      <c r="AE17" s="23">
        <f t="shared" si="13"/>
        <v>3499.7760000000003</v>
      </c>
      <c r="AF17" s="23">
        <f t="shared" si="13"/>
        <v>1316.448</v>
      </c>
      <c r="AG17" s="23">
        <f t="shared" si="13"/>
        <v>3487.6800000000003</v>
      </c>
      <c r="AH17" s="23">
        <f t="shared" si="13"/>
        <v>3458.7840000000006</v>
      </c>
      <c r="AI17" s="23">
        <f t="shared" si="13"/>
        <v>3463.4880000000003</v>
      </c>
      <c r="AJ17" s="23">
        <f t="shared" si="13"/>
        <v>2714.88</v>
      </c>
      <c r="AK17" s="9" t="s">
        <v>49</v>
      </c>
      <c r="AL17" s="22">
        <v>6.63867871352785</v>
      </c>
      <c r="AM17" s="12">
        <v>0.56</v>
      </c>
      <c r="AN17" s="23">
        <f aca="true" t="shared" si="14" ref="AN17:AX17">$AA$17*AN39*$B$45</f>
        <v>2135.616</v>
      </c>
      <c r="AO17" s="23">
        <f t="shared" si="14"/>
        <v>2219.616</v>
      </c>
      <c r="AP17" s="23">
        <f t="shared" si="14"/>
        <v>2728.32</v>
      </c>
      <c r="AQ17" s="23">
        <f t="shared" si="14"/>
        <v>3060.288</v>
      </c>
      <c r="AR17" s="23">
        <f t="shared" si="14"/>
        <v>1333.248</v>
      </c>
      <c r="AS17" s="23">
        <f t="shared" si="14"/>
        <v>1344.672</v>
      </c>
      <c r="AT17" s="23">
        <f t="shared" si="14"/>
        <v>4740.960000000001</v>
      </c>
      <c r="AU17" s="23">
        <f t="shared" si="14"/>
        <v>3451.3920000000007</v>
      </c>
      <c r="AV17" s="23">
        <f t="shared" si="14"/>
        <v>3455.424000000001</v>
      </c>
      <c r="AW17" s="23">
        <f t="shared" si="14"/>
        <v>3427.8720000000008</v>
      </c>
      <c r="AX17" s="23">
        <f t="shared" si="14"/>
        <v>3487.008</v>
      </c>
      <c r="AY17" s="9" t="s">
        <v>49</v>
      </c>
      <c r="AZ17" s="22">
        <v>6.63867871352785</v>
      </c>
      <c r="BA17" s="12">
        <v>0.36</v>
      </c>
      <c r="BB17" s="23">
        <f>$BA$17*BB39*$B$45</f>
        <v>2344.464</v>
      </c>
      <c r="DA17" s="1"/>
      <c r="DB17" s="1"/>
      <c r="DC17" s="1"/>
      <c r="DD17" s="1"/>
    </row>
    <row r="18" spans="1:108" ht="12.75">
      <c r="A18" s="62" t="s">
        <v>17</v>
      </c>
      <c r="B18" s="62"/>
      <c r="C18" s="62"/>
      <c r="D18" s="62"/>
      <c r="E18" s="62"/>
      <c r="F18" s="62"/>
      <c r="G18" s="9" t="s">
        <v>49</v>
      </c>
      <c r="H18" s="12">
        <v>23.528449933686996</v>
      </c>
      <c r="I18" s="12">
        <v>0.37</v>
      </c>
      <c r="J18" s="23">
        <f aca="true" t="shared" si="15" ref="J18:P18">$I$18*J39*$B$45</f>
        <v>2386.056</v>
      </c>
      <c r="K18" s="23">
        <f t="shared" si="15"/>
        <v>2305.692</v>
      </c>
      <c r="L18" s="23">
        <f t="shared" si="15"/>
        <v>2332.776</v>
      </c>
      <c r="M18" s="23">
        <f t="shared" si="15"/>
        <v>3148.848</v>
      </c>
      <c r="N18" s="23">
        <f t="shared" si="15"/>
        <v>2702.184</v>
      </c>
      <c r="O18" s="23">
        <f t="shared" si="15"/>
        <v>2751.4680000000003</v>
      </c>
      <c r="P18" s="23">
        <f t="shared" si="15"/>
        <v>2606.2799999999997</v>
      </c>
      <c r="Q18" s="9" t="s">
        <v>49</v>
      </c>
      <c r="R18" s="22">
        <v>23.528449933686996</v>
      </c>
      <c r="S18" s="37">
        <v>0.37</v>
      </c>
      <c r="T18" s="44">
        <f>$V$18*T39*$B$45</f>
        <v>2284.824</v>
      </c>
      <c r="U18" s="9" t="s">
        <v>49</v>
      </c>
      <c r="V18" s="37">
        <v>0.37</v>
      </c>
      <c r="W18" s="23">
        <f>$V$18*W39*$B$45</f>
        <v>825.8399999999999</v>
      </c>
      <c r="X18" s="23">
        <f>$V$18*X39*$B$45</f>
        <v>2698.188</v>
      </c>
      <c r="Y18" s="9" t="s">
        <v>49</v>
      </c>
      <c r="Z18" s="22">
        <v>23.528449933686996</v>
      </c>
      <c r="AA18" s="12">
        <v>0.56</v>
      </c>
      <c r="AB18" s="23">
        <f aca="true" t="shared" si="16" ref="AB18:AJ18">$AA$18*AB39*$B$45</f>
        <v>3533.3759999999997</v>
      </c>
      <c r="AC18" s="23">
        <f t="shared" si="16"/>
        <v>4775.904</v>
      </c>
      <c r="AD18" s="23">
        <f t="shared" si="16"/>
        <v>3520.608</v>
      </c>
      <c r="AE18" s="23">
        <f t="shared" si="16"/>
        <v>3499.7760000000003</v>
      </c>
      <c r="AF18" s="23">
        <f t="shared" si="16"/>
        <v>1316.448</v>
      </c>
      <c r="AG18" s="23">
        <f t="shared" si="16"/>
        <v>3487.6800000000003</v>
      </c>
      <c r="AH18" s="23">
        <f t="shared" si="16"/>
        <v>3458.7840000000006</v>
      </c>
      <c r="AI18" s="23">
        <f t="shared" si="16"/>
        <v>3463.4880000000003</v>
      </c>
      <c r="AJ18" s="23">
        <f t="shared" si="16"/>
        <v>2714.88</v>
      </c>
      <c r="AK18" s="9" t="s">
        <v>49</v>
      </c>
      <c r="AL18" s="22">
        <v>23.528449933686996</v>
      </c>
      <c r="AM18" s="12">
        <v>0.56</v>
      </c>
      <c r="AN18" s="23">
        <f aca="true" t="shared" si="17" ref="AN18:AX18">$AA$18*AN39*$B$45</f>
        <v>2135.616</v>
      </c>
      <c r="AO18" s="23">
        <f t="shared" si="17"/>
        <v>2219.616</v>
      </c>
      <c r="AP18" s="23">
        <f t="shared" si="17"/>
        <v>2728.32</v>
      </c>
      <c r="AQ18" s="23">
        <f t="shared" si="17"/>
        <v>3060.288</v>
      </c>
      <c r="AR18" s="23">
        <f t="shared" si="17"/>
        <v>1333.248</v>
      </c>
      <c r="AS18" s="23">
        <f t="shared" si="17"/>
        <v>1344.672</v>
      </c>
      <c r="AT18" s="23">
        <f t="shared" si="17"/>
        <v>4740.960000000001</v>
      </c>
      <c r="AU18" s="23">
        <f t="shared" si="17"/>
        <v>3451.3920000000007</v>
      </c>
      <c r="AV18" s="23">
        <f t="shared" si="17"/>
        <v>3455.424000000001</v>
      </c>
      <c r="AW18" s="23">
        <f t="shared" si="17"/>
        <v>3427.8720000000008</v>
      </c>
      <c r="AX18" s="23">
        <f t="shared" si="17"/>
        <v>3487.008</v>
      </c>
      <c r="AY18" s="9" t="s">
        <v>49</v>
      </c>
      <c r="AZ18" s="22">
        <v>23.528449933686996</v>
      </c>
      <c r="BA18" s="12">
        <v>0.37</v>
      </c>
      <c r="BB18" s="23">
        <f>$BA$18*BB39*$B$45</f>
        <v>2409.588</v>
      </c>
      <c r="DA18" s="1"/>
      <c r="DB18" s="1"/>
      <c r="DC18" s="1"/>
      <c r="DD18" s="1"/>
    </row>
    <row r="19" spans="1:108" ht="12.75">
      <c r="A19" s="62" t="s">
        <v>18</v>
      </c>
      <c r="B19" s="62"/>
      <c r="C19" s="62"/>
      <c r="D19" s="62"/>
      <c r="E19" s="62"/>
      <c r="F19" s="62"/>
      <c r="G19" s="9" t="s">
        <v>49</v>
      </c>
      <c r="H19" s="12">
        <v>0.40813328912466834</v>
      </c>
      <c r="I19" s="12">
        <v>0.28</v>
      </c>
      <c r="J19" s="23">
        <f aca="true" t="shared" si="18" ref="J19:P19">$I$19*J39*$B$45</f>
        <v>1805.6640000000002</v>
      </c>
      <c r="K19" s="23">
        <f t="shared" si="18"/>
        <v>1744.848</v>
      </c>
      <c r="L19" s="23">
        <f t="shared" si="18"/>
        <v>1765.344</v>
      </c>
      <c r="M19" s="23">
        <f t="shared" si="18"/>
        <v>2382.9120000000003</v>
      </c>
      <c r="N19" s="23">
        <f t="shared" si="18"/>
        <v>2044.8960000000002</v>
      </c>
      <c r="O19" s="23">
        <f t="shared" si="18"/>
        <v>2082.192</v>
      </c>
      <c r="P19" s="23">
        <f t="shared" si="18"/>
        <v>1972.3200000000002</v>
      </c>
      <c r="Q19" s="9" t="s">
        <v>49</v>
      </c>
      <c r="R19" s="22">
        <v>0.40813328912466834</v>
      </c>
      <c r="S19" s="37">
        <v>0.28</v>
      </c>
      <c r="T19" s="44">
        <f>$V$19*T39*$B$45</f>
        <v>1729.0560000000003</v>
      </c>
      <c r="U19" s="9" t="s">
        <v>49</v>
      </c>
      <c r="V19" s="37">
        <v>0.28</v>
      </c>
      <c r="W19" s="23">
        <f>$V$19*W39*$B$45</f>
        <v>624.96</v>
      </c>
      <c r="X19" s="23">
        <f>$V$19*X39*$B$45</f>
        <v>2041.8720000000003</v>
      </c>
      <c r="Y19" s="9" t="s">
        <v>49</v>
      </c>
      <c r="Z19" s="22">
        <v>0.40813328912466834</v>
      </c>
      <c r="AA19" s="12">
        <v>0.27</v>
      </c>
      <c r="AB19" s="23">
        <f aca="true" t="shared" si="19" ref="AB19:AJ19">$AA$19*AB39*$B$45</f>
        <v>1703.592</v>
      </c>
      <c r="AC19" s="23">
        <f t="shared" si="19"/>
        <v>2302.6680000000006</v>
      </c>
      <c r="AD19" s="23">
        <f t="shared" si="19"/>
        <v>1697.4360000000001</v>
      </c>
      <c r="AE19" s="23">
        <f t="shared" si="19"/>
        <v>1687.3919999999998</v>
      </c>
      <c r="AF19" s="23">
        <f t="shared" si="19"/>
        <v>634.7160000000001</v>
      </c>
      <c r="AG19" s="23">
        <f t="shared" si="19"/>
        <v>1681.56</v>
      </c>
      <c r="AH19" s="23">
        <f t="shared" si="19"/>
        <v>1667.6280000000002</v>
      </c>
      <c r="AI19" s="23">
        <f t="shared" si="19"/>
        <v>1669.8960000000002</v>
      </c>
      <c r="AJ19" s="23">
        <f t="shared" si="19"/>
        <v>1308.96</v>
      </c>
      <c r="AK19" s="9" t="s">
        <v>49</v>
      </c>
      <c r="AL19" s="22">
        <v>0.40813328912466834</v>
      </c>
      <c r="AM19" s="12">
        <v>0.27</v>
      </c>
      <c r="AN19" s="23">
        <f aca="true" t="shared" si="20" ref="AN19:AX19">$AA$19*AN39*$B$45</f>
        <v>1029.672</v>
      </c>
      <c r="AO19" s="23">
        <f t="shared" si="20"/>
        <v>1070.172</v>
      </c>
      <c r="AP19" s="23">
        <f t="shared" si="20"/>
        <v>1315.44</v>
      </c>
      <c r="AQ19" s="23">
        <f t="shared" si="20"/>
        <v>1475.496</v>
      </c>
      <c r="AR19" s="23">
        <f t="shared" si="20"/>
        <v>642.816</v>
      </c>
      <c r="AS19" s="23">
        <f t="shared" si="20"/>
        <v>648.3240000000001</v>
      </c>
      <c r="AT19" s="23">
        <f t="shared" si="20"/>
        <v>2285.82</v>
      </c>
      <c r="AU19" s="23">
        <f t="shared" si="20"/>
        <v>1664.0640000000003</v>
      </c>
      <c r="AV19" s="23">
        <f t="shared" si="20"/>
        <v>1666.0080000000003</v>
      </c>
      <c r="AW19" s="23">
        <f t="shared" si="20"/>
        <v>1652.7240000000002</v>
      </c>
      <c r="AX19" s="23">
        <f t="shared" si="20"/>
        <v>1681.236</v>
      </c>
      <c r="AY19" s="9" t="s">
        <v>49</v>
      </c>
      <c r="AZ19" s="22">
        <v>0.40813328912466834</v>
      </c>
      <c r="BA19" s="12">
        <v>0.28</v>
      </c>
      <c r="BB19" s="23">
        <f>$BA$19*BB39*$B$45</f>
        <v>1823.4720000000002</v>
      </c>
      <c r="DA19" s="1"/>
      <c r="DB19" s="1"/>
      <c r="DC19" s="1"/>
      <c r="DD19" s="1"/>
    </row>
    <row r="20" spans="1:108" ht="49.5" customHeight="1">
      <c r="A20" s="62" t="s">
        <v>29</v>
      </c>
      <c r="B20" s="62"/>
      <c r="C20" s="62"/>
      <c r="D20" s="62"/>
      <c r="E20" s="62"/>
      <c r="F20" s="62"/>
      <c r="G20" s="13" t="s">
        <v>19</v>
      </c>
      <c r="H20" s="12">
        <v>12.083350464190978</v>
      </c>
      <c r="I20" s="12">
        <v>0.68</v>
      </c>
      <c r="J20" s="23">
        <f aca="true" t="shared" si="21" ref="J20:P20">$I$20*J39*$B$45</f>
        <v>4385.184</v>
      </c>
      <c r="K20" s="23">
        <f t="shared" si="21"/>
        <v>4237.487999999999</v>
      </c>
      <c r="L20" s="23">
        <f t="shared" si="21"/>
        <v>4287.264</v>
      </c>
      <c r="M20" s="23">
        <f t="shared" si="21"/>
        <v>5787.072000000001</v>
      </c>
      <c r="N20" s="23">
        <f t="shared" si="21"/>
        <v>4966.176000000001</v>
      </c>
      <c r="O20" s="23">
        <f t="shared" si="21"/>
        <v>5056.752</v>
      </c>
      <c r="P20" s="23">
        <f t="shared" si="21"/>
        <v>4789.92</v>
      </c>
      <c r="Q20" s="13" t="s">
        <v>19</v>
      </c>
      <c r="R20" s="22">
        <v>12.083350464190978</v>
      </c>
      <c r="S20" s="37">
        <v>0.68</v>
      </c>
      <c r="T20" s="44">
        <f>$V$20*T39*$B$45</f>
        <v>4199.136</v>
      </c>
      <c r="U20" s="13" t="s">
        <v>19</v>
      </c>
      <c r="V20" s="37">
        <v>0.68</v>
      </c>
      <c r="W20" s="23">
        <f>$V$20*W39*$B$45</f>
        <v>1517.76</v>
      </c>
      <c r="X20" s="23">
        <f>$V$20*X39*$B$45</f>
        <v>4958.832</v>
      </c>
      <c r="Y20" s="13" t="s">
        <v>19</v>
      </c>
      <c r="Z20" s="22">
        <v>12.083350464190978</v>
      </c>
      <c r="AA20" s="12">
        <v>0.66</v>
      </c>
      <c r="AB20" s="23">
        <f aca="true" t="shared" si="22" ref="AB20:AJ20">$AA$20*AB39*$B$45</f>
        <v>4164.335999999999</v>
      </c>
      <c r="AC20" s="23">
        <f t="shared" si="22"/>
        <v>5628.744000000001</v>
      </c>
      <c r="AD20" s="23">
        <f t="shared" si="22"/>
        <v>4149.2880000000005</v>
      </c>
      <c r="AE20" s="23">
        <f t="shared" si="22"/>
        <v>4124.736</v>
      </c>
      <c r="AF20" s="23">
        <f t="shared" si="22"/>
        <v>1551.5280000000002</v>
      </c>
      <c r="AG20" s="23">
        <f t="shared" si="22"/>
        <v>4110.4800000000005</v>
      </c>
      <c r="AH20" s="23">
        <f t="shared" si="22"/>
        <v>4076.424000000001</v>
      </c>
      <c r="AI20" s="23">
        <f t="shared" si="22"/>
        <v>4081.968</v>
      </c>
      <c r="AJ20" s="23">
        <f t="shared" si="22"/>
        <v>3199.68</v>
      </c>
      <c r="AK20" s="13" t="s">
        <v>19</v>
      </c>
      <c r="AL20" s="22">
        <v>12.083350464190978</v>
      </c>
      <c r="AM20" s="12">
        <v>0.66</v>
      </c>
      <c r="AN20" s="23">
        <f aca="true" t="shared" si="23" ref="AN20:AX20">$AA$20*AN39*$B$45</f>
        <v>2516.976</v>
      </c>
      <c r="AO20" s="23">
        <f t="shared" si="23"/>
        <v>2615.976</v>
      </c>
      <c r="AP20" s="23">
        <f t="shared" si="23"/>
        <v>3215.5200000000004</v>
      </c>
      <c r="AQ20" s="23">
        <f t="shared" si="23"/>
        <v>3606.768</v>
      </c>
      <c r="AR20" s="23">
        <f t="shared" si="23"/>
        <v>1571.3280000000002</v>
      </c>
      <c r="AS20" s="23">
        <f t="shared" si="23"/>
        <v>1584.792</v>
      </c>
      <c r="AT20" s="23">
        <f t="shared" si="23"/>
        <v>5587.5599999999995</v>
      </c>
      <c r="AU20" s="23">
        <f t="shared" si="23"/>
        <v>4067.7120000000004</v>
      </c>
      <c r="AV20" s="23">
        <f t="shared" si="23"/>
        <v>4072.464000000001</v>
      </c>
      <c r="AW20" s="23">
        <f t="shared" si="23"/>
        <v>4039.9920000000006</v>
      </c>
      <c r="AX20" s="23">
        <f t="shared" si="23"/>
        <v>4109.688</v>
      </c>
      <c r="AY20" s="13" t="s">
        <v>19</v>
      </c>
      <c r="AZ20" s="22">
        <v>12.083350464190978</v>
      </c>
      <c r="BA20" s="12">
        <v>0.68</v>
      </c>
      <c r="BB20" s="23">
        <f>$BA$20*BB39*$B$45</f>
        <v>4428.432000000001</v>
      </c>
      <c r="DA20" s="1"/>
      <c r="DB20" s="1"/>
      <c r="DC20" s="1"/>
      <c r="DD20" s="1"/>
    </row>
    <row r="21" spans="1:108" ht="12.75">
      <c r="A21" s="62" t="s">
        <v>30</v>
      </c>
      <c r="B21" s="62"/>
      <c r="C21" s="62"/>
      <c r="D21" s="62"/>
      <c r="E21" s="62"/>
      <c r="F21" s="62"/>
      <c r="G21" s="9" t="s">
        <v>50</v>
      </c>
      <c r="H21" s="12">
        <v>7.994505494505494</v>
      </c>
      <c r="I21" s="12">
        <v>0.23</v>
      </c>
      <c r="J21" s="23">
        <f aca="true" t="shared" si="24" ref="J21:P21">$I$21*J39*$B$45</f>
        <v>1483.2240000000002</v>
      </c>
      <c r="K21" s="23">
        <f t="shared" si="24"/>
        <v>1433.268</v>
      </c>
      <c r="L21" s="23">
        <f t="shared" si="24"/>
        <v>1450.104</v>
      </c>
      <c r="M21" s="23">
        <f t="shared" si="24"/>
        <v>1957.3920000000003</v>
      </c>
      <c r="N21" s="23">
        <f t="shared" si="24"/>
        <v>1679.736</v>
      </c>
      <c r="O21" s="23">
        <f t="shared" si="24"/>
        <v>1710.372</v>
      </c>
      <c r="P21" s="23">
        <f t="shared" si="24"/>
        <v>1620.1200000000003</v>
      </c>
      <c r="Q21" s="9" t="s">
        <v>50</v>
      </c>
      <c r="R21" s="22">
        <v>7.994505494505494</v>
      </c>
      <c r="S21" s="37">
        <v>0.23</v>
      </c>
      <c r="T21" s="44">
        <f>$V$21*T39*$B$45</f>
        <v>1420.296</v>
      </c>
      <c r="U21" s="9" t="s">
        <v>50</v>
      </c>
      <c r="V21" s="37">
        <v>0.23</v>
      </c>
      <c r="W21" s="23">
        <f>$V$21*W39*$B$45</f>
        <v>513.36</v>
      </c>
      <c r="X21" s="23">
        <f>$V$21*X39*$B$45</f>
        <v>1677.2520000000002</v>
      </c>
      <c r="Y21" s="9" t="s">
        <v>50</v>
      </c>
      <c r="Z21" s="22">
        <v>7.994505494505494</v>
      </c>
      <c r="AA21" s="12">
        <v>0.23</v>
      </c>
      <c r="AB21" s="23">
        <f aca="true" t="shared" si="25" ref="AB21:AJ21">$AA$21*AB39*$B$45</f>
        <v>1451.208</v>
      </c>
      <c r="AC21" s="23">
        <f t="shared" si="25"/>
        <v>1961.5320000000002</v>
      </c>
      <c r="AD21" s="23">
        <f t="shared" si="25"/>
        <v>1445.964</v>
      </c>
      <c r="AE21" s="23">
        <f t="shared" si="25"/>
        <v>1437.408</v>
      </c>
      <c r="AF21" s="23">
        <f t="shared" si="25"/>
        <v>540.684</v>
      </c>
      <c r="AG21" s="23">
        <f t="shared" si="25"/>
        <v>1432.44</v>
      </c>
      <c r="AH21" s="23">
        <f t="shared" si="25"/>
        <v>1420.5720000000001</v>
      </c>
      <c r="AI21" s="23">
        <f t="shared" si="25"/>
        <v>1422.504</v>
      </c>
      <c r="AJ21" s="23">
        <f t="shared" si="25"/>
        <v>1115.04</v>
      </c>
      <c r="AK21" s="9" t="s">
        <v>50</v>
      </c>
      <c r="AL21" s="22">
        <v>7.994505494505494</v>
      </c>
      <c r="AM21" s="12">
        <v>0.23</v>
      </c>
      <c r="AN21" s="23">
        <f aca="true" t="shared" si="26" ref="AN21:AX21">$AA$21*AN39*$B$45</f>
        <v>877.1280000000002</v>
      </c>
      <c r="AO21" s="23">
        <f t="shared" si="26"/>
        <v>911.6280000000002</v>
      </c>
      <c r="AP21" s="23">
        <f t="shared" si="26"/>
        <v>1120.5600000000002</v>
      </c>
      <c r="AQ21" s="23">
        <f t="shared" si="26"/>
        <v>1256.904</v>
      </c>
      <c r="AR21" s="23">
        <f t="shared" si="26"/>
        <v>547.5840000000001</v>
      </c>
      <c r="AS21" s="23">
        <f t="shared" si="26"/>
        <v>552.2760000000001</v>
      </c>
      <c r="AT21" s="23">
        <f t="shared" si="26"/>
        <v>1947.1800000000003</v>
      </c>
      <c r="AU21" s="23">
        <f t="shared" si="26"/>
        <v>1417.536</v>
      </c>
      <c r="AV21" s="23">
        <f t="shared" si="26"/>
        <v>1419.1920000000002</v>
      </c>
      <c r="AW21" s="23">
        <f t="shared" si="26"/>
        <v>1407.8760000000002</v>
      </c>
      <c r="AX21" s="23">
        <f t="shared" si="26"/>
        <v>1432.164</v>
      </c>
      <c r="AY21" s="9" t="s">
        <v>50</v>
      </c>
      <c r="AZ21" s="22">
        <v>7.994505494505494</v>
      </c>
      <c r="BA21" s="12">
        <v>0.45</v>
      </c>
      <c r="BB21" s="23">
        <f>$BA$21*BB39*$B$45</f>
        <v>2930.5800000000004</v>
      </c>
      <c r="DA21" s="1"/>
      <c r="DB21" s="1"/>
      <c r="DC21" s="1"/>
      <c r="DD21" s="1"/>
    </row>
    <row r="22" spans="1:108" ht="12.75">
      <c r="A22" s="62" t="s">
        <v>31</v>
      </c>
      <c r="B22" s="62"/>
      <c r="C22" s="62"/>
      <c r="D22" s="62"/>
      <c r="E22" s="62"/>
      <c r="F22" s="62"/>
      <c r="G22" s="9" t="s">
        <v>49</v>
      </c>
      <c r="H22" s="12">
        <v>7.994505494505494</v>
      </c>
      <c r="I22" s="12">
        <v>2.74</v>
      </c>
      <c r="J22" s="23">
        <f aca="true" t="shared" si="27" ref="J22:P22">$I$22*J39*$B$45</f>
        <v>17669.712</v>
      </c>
      <c r="K22" s="23">
        <f t="shared" si="27"/>
        <v>17074.584000000003</v>
      </c>
      <c r="L22" s="23">
        <f t="shared" si="27"/>
        <v>17275.152000000002</v>
      </c>
      <c r="M22" s="23">
        <f t="shared" si="27"/>
        <v>23318.496000000003</v>
      </c>
      <c r="N22" s="23">
        <f t="shared" si="27"/>
        <v>20010.768000000004</v>
      </c>
      <c r="O22" s="23">
        <f t="shared" si="27"/>
        <v>20375.736000000004</v>
      </c>
      <c r="P22" s="23">
        <f t="shared" si="27"/>
        <v>19300.56</v>
      </c>
      <c r="Q22" s="9" t="s">
        <v>49</v>
      </c>
      <c r="R22" s="22">
        <v>7.994505494505494</v>
      </c>
      <c r="S22" s="37">
        <v>2.74</v>
      </c>
      <c r="T22" s="44">
        <f>$V$22*T39*$B$45</f>
        <v>16920.048000000003</v>
      </c>
      <c r="U22" s="9" t="s">
        <v>49</v>
      </c>
      <c r="V22" s="37">
        <v>2.74</v>
      </c>
      <c r="W22" s="23">
        <f>$V$22*W39*$B$45</f>
        <v>6115.68</v>
      </c>
      <c r="X22" s="23">
        <f>$V$22*X39*$B$45</f>
        <v>19981.176000000003</v>
      </c>
      <c r="Y22" s="9" t="s">
        <v>91</v>
      </c>
      <c r="Z22" s="22">
        <v>7.994505494505494</v>
      </c>
      <c r="AA22" s="12">
        <v>2.97</v>
      </c>
      <c r="AB22" s="23">
        <f aca="true" t="shared" si="28" ref="AB22:AJ22">$AA$22*AB39*$B$45</f>
        <v>18739.512</v>
      </c>
      <c r="AC22" s="23">
        <f t="shared" si="28"/>
        <v>25329.348000000005</v>
      </c>
      <c r="AD22" s="23">
        <f t="shared" si="28"/>
        <v>18671.796</v>
      </c>
      <c r="AE22" s="23">
        <f t="shared" si="28"/>
        <v>18561.312</v>
      </c>
      <c r="AF22" s="23">
        <f t="shared" si="28"/>
        <v>6981.876000000001</v>
      </c>
      <c r="AG22" s="23">
        <f t="shared" si="28"/>
        <v>18497.16</v>
      </c>
      <c r="AH22" s="23">
        <f t="shared" si="28"/>
        <v>18343.908000000003</v>
      </c>
      <c r="AI22" s="23">
        <f t="shared" si="28"/>
        <v>18368.856</v>
      </c>
      <c r="AJ22" s="23">
        <f t="shared" si="28"/>
        <v>14398.560000000001</v>
      </c>
      <c r="AK22" s="9" t="s">
        <v>91</v>
      </c>
      <c r="AL22" s="22">
        <v>7.994505494505494</v>
      </c>
      <c r="AM22" s="12">
        <v>2.97</v>
      </c>
      <c r="AN22" s="23">
        <f aca="true" t="shared" si="29" ref="AN22:AX22">$AA$22*AN39*$B$45</f>
        <v>11326.392000000002</v>
      </c>
      <c r="AO22" s="23">
        <f t="shared" si="29"/>
        <v>11771.892000000002</v>
      </c>
      <c r="AP22" s="23">
        <f t="shared" si="29"/>
        <v>14469.840000000002</v>
      </c>
      <c r="AQ22" s="23">
        <f t="shared" si="29"/>
        <v>16230.456</v>
      </c>
      <c r="AR22" s="23">
        <f t="shared" si="29"/>
        <v>7070.976000000001</v>
      </c>
      <c r="AS22" s="23">
        <f t="shared" si="29"/>
        <v>7131.564</v>
      </c>
      <c r="AT22" s="23">
        <f t="shared" si="29"/>
        <v>25144.02</v>
      </c>
      <c r="AU22" s="23">
        <f t="shared" si="29"/>
        <v>18304.704000000005</v>
      </c>
      <c r="AV22" s="23">
        <f t="shared" si="29"/>
        <v>18326.088000000003</v>
      </c>
      <c r="AW22" s="23">
        <f t="shared" si="29"/>
        <v>18179.964</v>
      </c>
      <c r="AX22" s="23">
        <f t="shared" si="29"/>
        <v>18493.596</v>
      </c>
      <c r="AY22" s="9" t="s">
        <v>91</v>
      </c>
      <c r="AZ22" s="22">
        <v>7.994505494505494</v>
      </c>
      <c r="BA22" s="12">
        <v>2.74</v>
      </c>
      <c r="BB22" s="23">
        <f>$BA$22*BB39*$B$45</f>
        <v>17843.976000000002</v>
      </c>
      <c r="DA22" s="1"/>
      <c r="DB22" s="1"/>
      <c r="DC22" s="1"/>
      <c r="DD22" s="1"/>
    </row>
    <row r="23" spans="1:108" ht="12.75">
      <c r="A23" s="62" t="s">
        <v>32</v>
      </c>
      <c r="B23" s="62"/>
      <c r="C23" s="62"/>
      <c r="D23" s="62"/>
      <c r="E23" s="62"/>
      <c r="F23" s="62"/>
      <c r="G23" s="9" t="s">
        <v>49</v>
      </c>
      <c r="H23" s="12">
        <v>7.994505494505494</v>
      </c>
      <c r="I23" s="12">
        <v>0</v>
      </c>
      <c r="J23" s="23">
        <f aca="true" t="shared" si="30" ref="J23:P23">$I$23*J39*$B$45</f>
        <v>0</v>
      </c>
      <c r="K23" s="23">
        <f t="shared" si="30"/>
        <v>0</v>
      </c>
      <c r="L23" s="23">
        <f t="shared" si="30"/>
        <v>0</v>
      </c>
      <c r="M23" s="23">
        <f t="shared" si="30"/>
        <v>0</v>
      </c>
      <c r="N23" s="23">
        <f t="shared" si="30"/>
        <v>0</v>
      </c>
      <c r="O23" s="23">
        <f t="shared" si="30"/>
        <v>0</v>
      </c>
      <c r="P23" s="23">
        <f t="shared" si="30"/>
        <v>0</v>
      </c>
      <c r="Q23" s="9" t="s">
        <v>49</v>
      </c>
      <c r="R23" s="22">
        <v>7.994505494505494</v>
      </c>
      <c r="S23" s="37">
        <v>0</v>
      </c>
      <c r="T23" s="44">
        <f>$V$23*T39*$B$45</f>
        <v>0</v>
      </c>
      <c r="U23" s="9" t="s">
        <v>49</v>
      </c>
      <c r="V23" s="37">
        <v>0</v>
      </c>
      <c r="W23" s="23">
        <f>$V$23*W39*$B$45</f>
        <v>0</v>
      </c>
      <c r="X23" s="23">
        <f>$V$23*X39*$B$45</f>
        <v>0</v>
      </c>
      <c r="Y23" s="9" t="s">
        <v>92</v>
      </c>
      <c r="Z23" s="22">
        <v>7.994505494505494</v>
      </c>
      <c r="AA23" s="12">
        <v>3.31</v>
      </c>
      <c r="AB23" s="23">
        <f aca="true" t="shared" si="31" ref="AB23:AJ23">$AA$23*AB39*$B$45</f>
        <v>20884.775999999998</v>
      </c>
      <c r="AC23" s="23">
        <f t="shared" si="31"/>
        <v>28229.004000000004</v>
      </c>
      <c r="AD23" s="23">
        <f t="shared" si="31"/>
        <v>20809.307999999997</v>
      </c>
      <c r="AE23" s="23">
        <f t="shared" si="31"/>
        <v>20686.176</v>
      </c>
      <c r="AF23" s="23">
        <f t="shared" si="31"/>
        <v>7781.147999999999</v>
      </c>
      <c r="AG23" s="23">
        <f t="shared" si="31"/>
        <v>20614.68</v>
      </c>
      <c r="AH23" s="23">
        <f t="shared" si="31"/>
        <v>20443.884000000002</v>
      </c>
      <c r="AI23" s="23">
        <f t="shared" si="31"/>
        <v>20471.688</v>
      </c>
      <c r="AJ23" s="23">
        <f t="shared" si="31"/>
        <v>16046.880000000001</v>
      </c>
      <c r="AK23" s="9" t="s">
        <v>92</v>
      </c>
      <c r="AL23" s="22">
        <v>7.994505494505494</v>
      </c>
      <c r="AM23" s="12">
        <v>3.31</v>
      </c>
      <c r="AN23" s="23">
        <f aca="true" t="shared" si="32" ref="AN23:AX23">$AA$23*AN39*$B$45</f>
        <v>12623.016000000001</v>
      </c>
      <c r="AO23" s="23">
        <f t="shared" si="32"/>
        <v>13119.516000000001</v>
      </c>
      <c r="AP23" s="23">
        <f t="shared" si="32"/>
        <v>16126.320000000002</v>
      </c>
      <c r="AQ23" s="23">
        <f t="shared" si="32"/>
        <v>18088.488</v>
      </c>
      <c r="AR23" s="23">
        <f t="shared" si="32"/>
        <v>7880.448</v>
      </c>
      <c r="AS23" s="23">
        <f t="shared" si="32"/>
        <v>7947.972</v>
      </c>
      <c r="AT23" s="23">
        <f t="shared" si="32"/>
        <v>28022.46</v>
      </c>
      <c r="AU23" s="23">
        <f t="shared" si="32"/>
        <v>20400.192000000003</v>
      </c>
      <c r="AV23" s="23">
        <f t="shared" si="32"/>
        <v>20424.024</v>
      </c>
      <c r="AW23" s="23">
        <f t="shared" si="32"/>
        <v>20261.172</v>
      </c>
      <c r="AX23" s="23">
        <f t="shared" si="32"/>
        <v>20610.708</v>
      </c>
      <c r="AY23" s="9" t="s">
        <v>92</v>
      </c>
      <c r="AZ23" s="22">
        <v>7.994505494505494</v>
      </c>
      <c r="BA23" s="12">
        <v>0</v>
      </c>
      <c r="BB23" s="23">
        <f>$V$23*BB39*$B$45</f>
        <v>0</v>
      </c>
      <c r="DA23" s="1"/>
      <c r="DB23" s="1"/>
      <c r="DC23" s="1"/>
      <c r="DD23" s="1"/>
    </row>
    <row r="24" spans="1:108" ht="13.5" customHeight="1">
      <c r="A24" s="65" t="s">
        <v>20</v>
      </c>
      <c r="B24" s="65"/>
      <c r="C24" s="65"/>
      <c r="D24" s="65"/>
      <c r="E24" s="65"/>
      <c r="F24" s="65"/>
      <c r="G24" s="11"/>
      <c r="H24" s="6">
        <f aca="true" t="shared" si="33" ref="H24:M24">SUM(H25:H28)</f>
        <v>33.76989389920425</v>
      </c>
      <c r="I24" s="32">
        <f t="shared" si="33"/>
        <v>5.6</v>
      </c>
      <c r="J24" s="21">
        <f t="shared" si="33"/>
        <v>36113.28</v>
      </c>
      <c r="K24" s="21">
        <f t="shared" si="33"/>
        <v>34896.96</v>
      </c>
      <c r="L24" s="21">
        <f t="shared" si="33"/>
        <v>35306.880000000005</v>
      </c>
      <c r="M24" s="21">
        <f t="shared" si="33"/>
        <v>47658.24</v>
      </c>
      <c r="N24" s="21">
        <f>SUM(N25:N28)</f>
        <v>40897.92</v>
      </c>
      <c r="O24" s="21">
        <f>SUM(O25:O28)</f>
        <v>41643.840000000004</v>
      </c>
      <c r="P24" s="21">
        <f>SUM(P25:P28)</f>
        <v>39446.399999999994</v>
      </c>
      <c r="Q24" s="11"/>
      <c r="R24" s="24">
        <f>SUM(R25:R28)</f>
        <v>33.76989389920425</v>
      </c>
      <c r="S24" s="38">
        <f>SUM(S25:S28)</f>
        <v>5.14</v>
      </c>
      <c r="T24" s="45">
        <f>SUM(T25:T28)</f>
        <v>31740.528</v>
      </c>
      <c r="U24" s="11"/>
      <c r="V24" s="38">
        <f>SUM(V25:V28)</f>
        <v>5.14</v>
      </c>
      <c r="W24" s="21">
        <f>SUM(W25:W28)</f>
        <v>11472.48</v>
      </c>
      <c r="X24" s="21">
        <f>SUM(X25:X28)</f>
        <v>37482.936</v>
      </c>
      <c r="Y24" s="11"/>
      <c r="Z24" s="24">
        <f aca="true" t="shared" si="34" ref="Z24:AJ24">SUM(Z25:Z28)</f>
        <v>33.76989389920425</v>
      </c>
      <c r="AA24" s="32">
        <f t="shared" si="34"/>
        <v>1.71</v>
      </c>
      <c r="AB24" s="21">
        <f t="shared" si="34"/>
        <v>10789.416</v>
      </c>
      <c r="AC24" s="21">
        <f t="shared" si="34"/>
        <v>14583.564</v>
      </c>
      <c r="AD24" s="21">
        <f t="shared" si="34"/>
        <v>10750.428</v>
      </c>
      <c r="AE24" s="21">
        <f t="shared" si="34"/>
        <v>10686.816</v>
      </c>
      <c r="AF24" s="21">
        <f t="shared" si="34"/>
        <v>4019.8680000000004</v>
      </c>
      <c r="AG24" s="21">
        <f t="shared" si="34"/>
        <v>10649.880000000001</v>
      </c>
      <c r="AH24" s="21">
        <f t="shared" si="34"/>
        <v>10561.644</v>
      </c>
      <c r="AI24" s="21">
        <f t="shared" si="34"/>
        <v>10576.008</v>
      </c>
      <c r="AJ24" s="21">
        <f t="shared" si="34"/>
        <v>8290.08</v>
      </c>
      <c r="AK24" s="11"/>
      <c r="AL24" s="24">
        <f aca="true" t="shared" si="35" ref="AL24:AX24">SUM(AL25:AL28)</f>
        <v>33.76989389920425</v>
      </c>
      <c r="AM24" s="32">
        <f t="shared" si="35"/>
        <v>1.71</v>
      </c>
      <c r="AN24" s="21">
        <f t="shared" si="35"/>
        <v>6521.256</v>
      </c>
      <c r="AO24" s="21">
        <f t="shared" si="35"/>
        <v>6777.756</v>
      </c>
      <c r="AP24" s="21">
        <f t="shared" si="35"/>
        <v>8331.119999999999</v>
      </c>
      <c r="AQ24" s="21">
        <f t="shared" si="35"/>
        <v>9344.807999999999</v>
      </c>
      <c r="AR24" s="21">
        <f t="shared" si="35"/>
        <v>4071.168</v>
      </c>
      <c r="AS24" s="21">
        <f t="shared" si="35"/>
        <v>4106.052000000001</v>
      </c>
      <c r="AT24" s="21">
        <f t="shared" si="35"/>
        <v>14476.859999999999</v>
      </c>
      <c r="AU24" s="21">
        <f t="shared" si="35"/>
        <v>10539.072</v>
      </c>
      <c r="AV24" s="21">
        <f t="shared" si="35"/>
        <v>10551.384</v>
      </c>
      <c r="AW24" s="21">
        <f t="shared" si="35"/>
        <v>10467.252</v>
      </c>
      <c r="AX24" s="21">
        <f t="shared" si="35"/>
        <v>10647.828000000001</v>
      </c>
      <c r="AY24" s="11"/>
      <c r="AZ24" s="24">
        <f>SUM(AZ25:AZ28)</f>
        <v>33.76989389920425</v>
      </c>
      <c r="BA24" s="32">
        <f>SUM(BA25:BA28)</f>
        <v>2.49</v>
      </c>
      <c r="BB24" s="21">
        <f>SUM(BB25:BB28)</f>
        <v>16215.876000000004</v>
      </c>
      <c r="DA24" s="1"/>
      <c r="DB24" s="1"/>
      <c r="DC24" s="1"/>
      <c r="DD24" s="1"/>
    </row>
    <row r="25" spans="1:108" ht="12.75">
      <c r="A25" s="62" t="s">
        <v>33</v>
      </c>
      <c r="B25" s="62"/>
      <c r="C25" s="62"/>
      <c r="D25" s="62"/>
      <c r="E25" s="62"/>
      <c r="F25" s="62"/>
      <c r="G25" s="9" t="s">
        <v>21</v>
      </c>
      <c r="H25" s="10">
        <v>0.3445907540735127</v>
      </c>
      <c r="I25" s="12">
        <v>0</v>
      </c>
      <c r="J25" s="23">
        <f aca="true" t="shared" si="36" ref="J25:P25">$I$25*J39*$B$45</f>
        <v>0</v>
      </c>
      <c r="K25" s="23">
        <f t="shared" si="36"/>
        <v>0</v>
      </c>
      <c r="L25" s="23">
        <f t="shared" si="36"/>
        <v>0</v>
      </c>
      <c r="M25" s="23">
        <f t="shared" si="36"/>
        <v>0</v>
      </c>
      <c r="N25" s="23">
        <f t="shared" si="36"/>
        <v>0</v>
      </c>
      <c r="O25" s="23">
        <f t="shared" si="36"/>
        <v>0</v>
      </c>
      <c r="P25" s="23">
        <f t="shared" si="36"/>
        <v>0</v>
      </c>
      <c r="Q25" s="9" t="s">
        <v>21</v>
      </c>
      <c r="R25" s="22">
        <v>0.3445907540735127</v>
      </c>
      <c r="S25" s="37">
        <v>0</v>
      </c>
      <c r="T25" s="44">
        <f>$V$25*T39*$B$45</f>
        <v>0</v>
      </c>
      <c r="U25" s="9" t="s">
        <v>21</v>
      </c>
      <c r="V25" s="37">
        <v>0</v>
      </c>
      <c r="W25" s="23">
        <f>$V$25*W39*$B$45</f>
        <v>0</v>
      </c>
      <c r="X25" s="23">
        <f>$V$25*X39*$B$45</f>
        <v>0</v>
      </c>
      <c r="Y25" s="9" t="s">
        <v>21</v>
      </c>
      <c r="Z25" s="22">
        <v>0.3445907540735127</v>
      </c>
      <c r="AA25" s="12">
        <v>0</v>
      </c>
      <c r="AB25" s="23">
        <f aca="true" t="shared" si="37" ref="AB25:AJ25">$V$25*AB39*$B$45</f>
        <v>0</v>
      </c>
      <c r="AC25" s="23">
        <f t="shared" si="37"/>
        <v>0</v>
      </c>
      <c r="AD25" s="23">
        <f t="shared" si="37"/>
        <v>0</v>
      </c>
      <c r="AE25" s="23">
        <f t="shared" si="37"/>
        <v>0</v>
      </c>
      <c r="AF25" s="23">
        <f t="shared" si="37"/>
        <v>0</v>
      </c>
      <c r="AG25" s="23">
        <f t="shared" si="37"/>
        <v>0</v>
      </c>
      <c r="AH25" s="23">
        <f t="shared" si="37"/>
        <v>0</v>
      </c>
      <c r="AI25" s="23">
        <f t="shared" si="37"/>
        <v>0</v>
      </c>
      <c r="AJ25" s="23">
        <f t="shared" si="37"/>
        <v>0</v>
      </c>
      <c r="AK25" s="9" t="s">
        <v>21</v>
      </c>
      <c r="AL25" s="22">
        <v>0.3445907540735127</v>
      </c>
      <c r="AM25" s="12">
        <v>0</v>
      </c>
      <c r="AN25" s="23">
        <f aca="true" t="shared" si="38" ref="AN25:AX25">$V$25*AN39*$B$45</f>
        <v>0</v>
      </c>
      <c r="AO25" s="23">
        <f t="shared" si="38"/>
        <v>0</v>
      </c>
      <c r="AP25" s="23">
        <f t="shared" si="38"/>
        <v>0</v>
      </c>
      <c r="AQ25" s="23">
        <f t="shared" si="38"/>
        <v>0</v>
      </c>
      <c r="AR25" s="23">
        <f t="shared" si="38"/>
        <v>0</v>
      </c>
      <c r="AS25" s="23">
        <f t="shared" si="38"/>
        <v>0</v>
      </c>
      <c r="AT25" s="23">
        <f t="shared" si="38"/>
        <v>0</v>
      </c>
      <c r="AU25" s="23">
        <f t="shared" si="38"/>
        <v>0</v>
      </c>
      <c r="AV25" s="23">
        <f t="shared" si="38"/>
        <v>0</v>
      </c>
      <c r="AW25" s="23">
        <f t="shared" si="38"/>
        <v>0</v>
      </c>
      <c r="AX25" s="23">
        <f t="shared" si="38"/>
        <v>0</v>
      </c>
      <c r="AY25" s="9" t="s">
        <v>21</v>
      </c>
      <c r="AZ25" s="22">
        <v>0.3445907540735127</v>
      </c>
      <c r="BA25" s="12">
        <v>0</v>
      </c>
      <c r="BB25" s="23">
        <f>$V$25*BB39*$B$45</f>
        <v>0</v>
      </c>
      <c r="DA25" s="1"/>
      <c r="DB25" s="1"/>
      <c r="DC25" s="1"/>
      <c r="DD25" s="1"/>
    </row>
    <row r="26" spans="1:108" ht="37.5" customHeight="1">
      <c r="A26" s="64" t="s">
        <v>34</v>
      </c>
      <c r="B26" s="64"/>
      <c r="C26" s="64"/>
      <c r="D26" s="64"/>
      <c r="E26" s="64"/>
      <c r="F26" s="64"/>
      <c r="G26" s="9" t="s">
        <v>51</v>
      </c>
      <c r="H26" s="10">
        <v>7.580996589617279</v>
      </c>
      <c r="I26" s="12">
        <v>0.35</v>
      </c>
      <c r="J26" s="23">
        <f aca="true" t="shared" si="39" ref="J26:P26">$I$26*J39*$B$45</f>
        <v>2257.08</v>
      </c>
      <c r="K26" s="23">
        <f t="shared" si="39"/>
        <v>2181.0599999999995</v>
      </c>
      <c r="L26" s="23">
        <f t="shared" si="39"/>
        <v>2206.68</v>
      </c>
      <c r="M26" s="23">
        <f t="shared" si="39"/>
        <v>2978.64</v>
      </c>
      <c r="N26" s="23">
        <f t="shared" si="39"/>
        <v>2556.12</v>
      </c>
      <c r="O26" s="23">
        <f t="shared" si="39"/>
        <v>2602.7400000000002</v>
      </c>
      <c r="P26" s="23">
        <f t="shared" si="39"/>
        <v>2465.3999999999996</v>
      </c>
      <c r="Q26" s="9" t="s">
        <v>51</v>
      </c>
      <c r="R26" s="22">
        <v>7.580996589617279</v>
      </c>
      <c r="S26" s="12">
        <v>0.35</v>
      </c>
      <c r="T26" s="44">
        <f>$V$26*T39*$B$45</f>
        <v>2161.3199999999997</v>
      </c>
      <c r="U26" s="9" t="s">
        <v>51</v>
      </c>
      <c r="V26" s="12">
        <v>0.35</v>
      </c>
      <c r="W26" s="23">
        <f>$V$26*W39*$B$45</f>
        <v>781.1999999999999</v>
      </c>
      <c r="X26" s="23">
        <f>$V$26*X39*$B$45</f>
        <v>2552.34</v>
      </c>
      <c r="Y26" s="9" t="s">
        <v>51</v>
      </c>
      <c r="Z26" s="22">
        <v>7.580996589617279</v>
      </c>
      <c r="AA26" s="12">
        <v>0.11</v>
      </c>
      <c r="AB26" s="23">
        <f aca="true" t="shared" si="40" ref="AB26:AJ26">$AA$26*AB39*$B$45</f>
        <v>694.0559999999999</v>
      </c>
      <c r="AC26" s="23">
        <f t="shared" si="40"/>
        <v>938.124</v>
      </c>
      <c r="AD26" s="23">
        <f t="shared" si="40"/>
        <v>691.548</v>
      </c>
      <c r="AE26" s="23">
        <f t="shared" si="40"/>
        <v>687.4559999999999</v>
      </c>
      <c r="AF26" s="23">
        <f t="shared" si="40"/>
        <v>258.58799999999997</v>
      </c>
      <c r="AG26" s="23">
        <f t="shared" si="40"/>
        <v>685.08</v>
      </c>
      <c r="AH26" s="23">
        <f t="shared" si="40"/>
        <v>679.404</v>
      </c>
      <c r="AI26" s="23">
        <f t="shared" si="40"/>
        <v>680.328</v>
      </c>
      <c r="AJ26" s="23">
        <f t="shared" si="40"/>
        <v>533.28</v>
      </c>
      <c r="AK26" s="9" t="s">
        <v>51</v>
      </c>
      <c r="AL26" s="22">
        <v>7.580996589617279</v>
      </c>
      <c r="AM26" s="12">
        <v>0.11</v>
      </c>
      <c r="AN26" s="23">
        <f aca="true" t="shared" si="41" ref="AN26:AX26">$AA$26*AN39*$B$45</f>
        <v>419.496</v>
      </c>
      <c r="AO26" s="23">
        <f t="shared" si="41"/>
        <v>435.996</v>
      </c>
      <c r="AP26" s="23">
        <f t="shared" si="41"/>
        <v>535.9200000000001</v>
      </c>
      <c r="AQ26" s="23">
        <f t="shared" si="41"/>
        <v>601.128</v>
      </c>
      <c r="AR26" s="23">
        <f t="shared" si="41"/>
        <v>261.88800000000003</v>
      </c>
      <c r="AS26" s="23">
        <f t="shared" si="41"/>
        <v>264.132</v>
      </c>
      <c r="AT26" s="23">
        <f t="shared" si="41"/>
        <v>931.26</v>
      </c>
      <c r="AU26" s="23">
        <f t="shared" si="41"/>
        <v>677.952</v>
      </c>
      <c r="AV26" s="23">
        <f t="shared" si="41"/>
        <v>678.744</v>
      </c>
      <c r="AW26" s="23">
        <f t="shared" si="41"/>
        <v>673.3320000000001</v>
      </c>
      <c r="AX26" s="23">
        <f t="shared" si="41"/>
        <v>684.948</v>
      </c>
      <c r="AY26" s="9" t="s">
        <v>51</v>
      </c>
      <c r="AZ26" s="22">
        <v>7.580996589617279</v>
      </c>
      <c r="BA26" s="12">
        <v>0.14</v>
      </c>
      <c r="BB26" s="23">
        <f>$BA$26*BB39*$B$45</f>
        <v>911.7360000000001</v>
      </c>
      <c r="DA26" s="1"/>
      <c r="DB26" s="1"/>
      <c r="DC26" s="1"/>
      <c r="DD26" s="1"/>
    </row>
    <row r="27" spans="1:108" ht="66.75" customHeight="1">
      <c r="A27" s="64" t="s">
        <v>35</v>
      </c>
      <c r="B27" s="64"/>
      <c r="C27" s="64"/>
      <c r="D27" s="64"/>
      <c r="E27" s="64"/>
      <c r="F27" s="64"/>
      <c r="G27" s="13" t="s">
        <v>22</v>
      </c>
      <c r="H27" s="14">
        <v>2.067544524441076</v>
      </c>
      <c r="I27" s="12">
        <v>0.04</v>
      </c>
      <c r="J27" s="23">
        <f aca="true" t="shared" si="42" ref="J27:P27">$I$27*J39*$B$45</f>
        <v>257.952</v>
      </c>
      <c r="K27" s="23">
        <f t="shared" si="42"/>
        <v>249.26399999999998</v>
      </c>
      <c r="L27" s="23">
        <f t="shared" si="42"/>
        <v>252.19199999999998</v>
      </c>
      <c r="M27" s="23">
        <f t="shared" si="42"/>
        <v>340.41600000000005</v>
      </c>
      <c r="N27" s="23">
        <f t="shared" si="42"/>
        <v>292.12800000000004</v>
      </c>
      <c r="O27" s="23">
        <f t="shared" si="42"/>
        <v>297.456</v>
      </c>
      <c r="P27" s="23">
        <f t="shared" si="42"/>
        <v>281.76</v>
      </c>
      <c r="Q27" s="13" t="s">
        <v>22</v>
      </c>
      <c r="R27" s="25">
        <v>2.067544524441076</v>
      </c>
      <c r="S27" s="37">
        <v>0.04</v>
      </c>
      <c r="T27" s="46">
        <f>$V$27*T39*$B$45</f>
        <v>247.00799999999998</v>
      </c>
      <c r="U27" s="13" t="s">
        <v>22</v>
      </c>
      <c r="V27" s="37">
        <v>0.04</v>
      </c>
      <c r="W27" s="23">
        <f>$V$27*W39*$B$45</f>
        <v>89.28</v>
      </c>
      <c r="X27" s="23">
        <f>$V$27*X39*$B$45</f>
        <v>291.696</v>
      </c>
      <c r="Y27" s="13" t="s">
        <v>22</v>
      </c>
      <c r="Z27" s="25">
        <v>2.067544524441076</v>
      </c>
      <c r="AA27" s="12">
        <v>0.04</v>
      </c>
      <c r="AB27" s="23">
        <f aca="true" t="shared" si="43" ref="AB27:AJ27">$AA$27*AB39*$B$45</f>
        <v>252.38400000000001</v>
      </c>
      <c r="AC27" s="23">
        <f t="shared" si="43"/>
        <v>341.136</v>
      </c>
      <c r="AD27" s="23">
        <f t="shared" si="43"/>
        <v>251.47199999999998</v>
      </c>
      <c r="AE27" s="23">
        <f t="shared" si="43"/>
        <v>249.98399999999998</v>
      </c>
      <c r="AF27" s="23">
        <f t="shared" si="43"/>
        <v>94.03200000000001</v>
      </c>
      <c r="AG27" s="23">
        <f t="shared" si="43"/>
        <v>249.12</v>
      </c>
      <c r="AH27" s="23">
        <f t="shared" si="43"/>
        <v>247.056</v>
      </c>
      <c r="AI27" s="23">
        <f t="shared" si="43"/>
        <v>247.392</v>
      </c>
      <c r="AJ27" s="23">
        <f t="shared" si="43"/>
        <v>193.92000000000002</v>
      </c>
      <c r="AK27" s="13" t="s">
        <v>22</v>
      </c>
      <c r="AL27" s="25">
        <v>2.067544524441076</v>
      </c>
      <c r="AM27" s="12">
        <v>0.04</v>
      </c>
      <c r="AN27" s="23">
        <f aca="true" t="shared" si="44" ref="AN27:AX27">$AA$27*AN39*$B$45</f>
        <v>152.544</v>
      </c>
      <c r="AO27" s="23">
        <f t="shared" si="44"/>
        <v>158.544</v>
      </c>
      <c r="AP27" s="23">
        <f t="shared" si="44"/>
        <v>194.88000000000002</v>
      </c>
      <c r="AQ27" s="23">
        <f t="shared" si="44"/>
        <v>218.592</v>
      </c>
      <c r="AR27" s="23">
        <f t="shared" si="44"/>
        <v>95.23200000000001</v>
      </c>
      <c r="AS27" s="23">
        <f t="shared" si="44"/>
        <v>96.048</v>
      </c>
      <c r="AT27" s="23">
        <f t="shared" si="44"/>
        <v>338.64</v>
      </c>
      <c r="AU27" s="23">
        <f t="shared" si="44"/>
        <v>246.52800000000002</v>
      </c>
      <c r="AV27" s="23">
        <f t="shared" si="44"/>
        <v>246.81600000000003</v>
      </c>
      <c r="AW27" s="23">
        <f t="shared" si="44"/>
        <v>244.848</v>
      </c>
      <c r="AX27" s="23">
        <f t="shared" si="44"/>
        <v>249.072</v>
      </c>
      <c r="AY27" s="13" t="s">
        <v>22</v>
      </c>
      <c r="AZ27" s="25">
        <v>2.067544524441076</v>
      </c>
      <c r="BA27" s="12">
        <v>0</v>
      </c>
      <c r="BB27" s="23">
        <f>$BA$27*BB39*$B$45</f>
        <v>0</v>
      </c>
      <c r="DA27" s="1"/>
      <c r="DB27" s="1"/>
      <c r="DC27" s="1"/>
      <c r="DD27" s="1"/>
    </row>
    <row r="28" spans="1:108" ht="68.25" customHeight="1">
      <c r="A28" s="64" t="s">
        <v>36</v>
      </c>
      <c r="B28" s="64"/>
      <c r="C28" s="64"/>
      <c r="D28" s="64"/>
      <c r="E28" s="64"/>
      <c r="F28" s="64"/>
      <c r="G28" s="9" t="s">
        <v>51</v>
      </c>
      <c r="H28" s="10">
        <v>23.776762031072376</v>
      </c>
      <c r="I28" s="12">
        <v>5.21</v>
      </c>
      <c r="J28" s="23">
        <f aca="true" t="shared" si="45" ref="J28:P28">$I$28*J39*$B$45</f>
        <v>33598.248</v>
      </c>
      <c r="K28" s="23">
        <f t="shared" si="45"/>
        <v>32466.636</v>
      </c>
      <c r="L28" s="23">
        <f t="shared" si="45"/>
        <v>32848.008</v>
      </c>
      <c r="M28" s="23">
        <f t="shared" si="45"/>
        <v>44339.184</v>
      </c>
      <c r="N28" s="23">
        <f t="shared" si="45"/>
        <v>38049.672</v>
      </c>
      <c r="O28" s="23">
        <f t="shared" si="45"/>
        <v>38743.644</v>
      </c>
      <c r="P28" s="23">
        <f t="shared" si="45"/>
        <v>36699.24</v>
      </c>
      <c r="Q28" s="9" t="s">
        <v>51</v>
      </c>
      <c r="R28" s="22">
        <v>23.776762031072376</v>
      </c>
      <c r="S28" s="37">
        <v>4.75</v>
      </c>
      <c r="T28" s="44">
        <f>$V$28*T39*$B$45</f>
        <v>29332.199999999997</v>
      </c>
      <c r="U28" s="9" t="s">
        <v>51</v>
      </c>
      <c r="V28" s="37">
        <v>4.75</v>
      </c>
      <c r="W28" s="23">
        <f>$V$28*W39*$B$45</f>
        <v>10602</v>
      </c>
      <c r="X28" s="23">
        <f>$V$28*X39*$B$45</f>
        <v>34638.9</v>
      </c>
      <c r="Y28" s="9" t="s">
        <v>51</v>
      </c>
      <c r="Z28" s="22">
        <v>23.776762031072376</v>
      </c>
      <c r="AA28" s="12">
        <v>1.56</v>
      </c>
      <c r="AB28" s="23">
        <f aca="true" t="shared" si="46" ref="AB28:AJ28">$AA$28*AB39*$B$45</f>
        <v>9842.975999999999</v>
      </c>
      <c r="AC28" s="23">
        <f t="shared" si="46"/>
        <v>13304.304</v>
      </c>
      <c r="AD28" s="23">
        <f t="shared" si="46"/>
        <v>9807.408</v>
      </c>
      <c r="AE28" s="23">
        <f t="shared" si="46"/>
        <v>9749.376</v>
      </c>
      <c r="AF28" s="23">
        <f t="shared" si="46"/>
        <v>3667.2480000000005</v>
      </c>
      <c r="AG28" s="23">
        <f t="shared" si="46"/>
        <v>9715.68</v>
      </c>
      <c r="AH28" s="23">
        <f t="shared" si="46"/>
        <v>9635.184000000001</v>
      </c>
      <c r="AI28" s="23">
        <f t="shared" si="46"/>
        <v>9648.288</v>
      </c>
      <c r="AJ28" s="23">
        <f t="shared" si="46"/>
        <v>7562.88</v>
      </c>
      <c r="AK28" s="9" t="s">
        <v>51</v>
      </c>
      <c r="AL28" s="22">
        <v>23.776762031072376</v>
      </c>
      <c r="AM28" s="12">
        <v>1.56</v>
      </c>
      <c r="AN28" s="23">
        <f aca="true" t="shared" si="47" ref="AN28:AX28">$AA$28*AN39*$B$45</f>
        <v>5949.216</v>
      </c>
      <c r="AO28" s="23">
        <f t="shared" si="47"/>
        <v>6183.216</v>
      </c>
      <c r="AP28" s="23">
        <f t="shared" si="47"/>
        <v>7600.32</v>
      </c>
      <c r="AQ28" s="23">
        <f t="shared" si="47"/>
        <v>8525.088</v>
      </c>
      <c r="AR28" s="23">
        <f t="shared" si="47"/>
        <v>3714.0480000000002</v>
      </c>
      <c r="AS28" s="23">
        <f t="shared" si="47"/>
        <v>3745.8720000000003</v>
      </c>
      <c r="AT28" s="23">
        <f t="shared" si="47"/>
        <v>13206.96</v>
      </c>
      <c r="AU28" s="23">
        <f t="shared" si="47"/>
        <v>9614.592</v>
      </c>
      <c r="AV28" s="23">
        <f t="shared" si="47"/>
        <v>9625.824</v>
      </c>
      <c r="AW28" s="23">
        <f t="shared" si="47"/>
        <v>9549.072</v>
      </c>
      <c r="AX28" s="23">
        <f t="shared" si="47"/>
        <v>9713.808</v>
      </c>
      <c r="AY28" s="9" t="s">
        <v>51</v>
      </c>
      <c r="AZ28" s="22">
        <v>23.776762031072376</v>
      </c>
      <c r="BA28" s="12">
        <v>2.35</v>
      </c>
      <c r="BB28" s="23">
        <f>$BA$28*BB39*$B$45</f>
        <v>15304.140000000003</v>
      </c>
      <c r="DA28" s="1"/>
      <c r="DB28" s="1"/>
      <c r="DC28" s="1"/>
      <c r="DD28" s="1"/>
    </row>
    <row r="29" spans="1:108" ht="12.75">
      <c r="A29" s="61" t="s">
        <v>23</v>
      </c>
      <c r="B29" s="61"/>
      <c r="C29" s="61"/>
      <c r="D29" s="61"/>
      <c r="E29" s="61"/>
      <c r="F29" s="61"/>
      <c r="G29" s="11"/>
      <c r="H29" s="6">
        <f>SUM(H30:H32)</f>
        <v>14.81716559302766</v>
      </c>
      <c r="I29" s="32">
        <f aca="true" t="shared" si="48" ref="I29:P29">SUM(I30:I35)</f>
        <v>3.15</v>
      </c>
      <c r="J29" s="21">
        <f t="shared" si="48"/>
        <v>20313.72</v>
      </c>
      <c r="K29" s="21">
        <f t="shared" si="48"/>
        <v>19629.54</v>
      </c>
      <c r="L29" s="21">
        <f t="shared" si="48"/>
        <v>19860.12</v>
      </c>
      <c r="M29" s="21">
        <f t="shared" si="48"/>
        <v>26807.760000000002</v>
      </c>
      <c r="N29" s="21">
        <f t="shared" si="48"/>
        <v>23005.080000000005</v>
      </c>
      <c r="O29" s="21">
        <f t="shared" si="48"/>
        <v>23424.660000000003</v>
      </c>
      <c r="P29" s="21">
        <f t="shared" si="48"/>
        <v>22188.6</v>
      </c>
      <c r="Q29" s="11"/>
      <c r="R29" s="24">
        <f>SUM(R30:R32)</f>
        <v>14.81716559302766</v>
      </c>
      <c r="S29" s="38">
        <f>SUM(S30:S35)</f>
        <v>3.15</v>
      </c>
      <c r="T29" s="45">
        <f>SUM(T30:T35)</f>
        <v>19451.879999999997</v>
      </c>
      <c r="U29" s="11"/>
      <c r="V29" s="38">
        <f>SUM(V30:V35)</f>
        <v>3.15</v>
      </c>
      <c r="W29" s="24">
        <f>SUM(W30:W35)</f>
        <v>7030.799999999999</v>
      </c>
      <c r="X29" s="21">
        <f>SUM(X30:X35)</f>
        <v>22971.06</v>
      </c>
      <c r="Y29" s="11"/>
      <c r="Z29" s="24">
        <f>SUM(Z30:Z32)</f>
        <v>14.81716559302766</v>
      </c>
      <c r="AA29" s="32">
        <f aca="true" t="shared" si="49" ref="AA29:AJ29">SUM(AA30:AA35)</f>
        <v>3.44</v>
      </c>
      <c r="AB29" s="21">
        <f t="shared" si="49"/>
        <v>21705.023999999998</v>
      </c>
      <c r="AC29" s="21">
        <f t="shared" si="49"/>
        <v>29337.696</v>
      </c>
      <c r="AD29" s="21">
        <f t="shared" si="49"/>
        <v>21626.591999999997</v>
      </c>
      <c r="AE29" s="21">
        <f t="shared" si="49"/>
        <v>21498.623999999996</v>
      </c>
      <c r="AF29" s="21">
        <f t="shared" si="49"/>
        <v>8086.7519999999995</v>
      </c>
      <c r="AG29" s="21">
        <f t="shared" si="49"/>
        <v>21424.32</v>
      </c>
      <c r="AH29" s="21">
        <f t="shared" si="49"/>
        <v>21246.816</v>
      </c>
      <c r="AI29" s="21">
        <f t="shared" si="49"/>
        <v>21275.712</v>
      </c>
      <c r="AJ29" s="21">
        <f t="shared" si="49"/>
        <v>16677.12</v>
      </c>
      <c r="AK29" s="11"/>
      <c r="AL29" s="24">
        <f>SUM(AL30:AL32)</f>
        <v>14.81716559302766</v>
      </c>
      <c r="AM29" s="32">
        <f aca="true" t="shared" si="50" ref="AM29:AX29">SUM(AM30:AM35)</f>
        <v>3.44</v>
      </c>
      <c r="AN29" s="21">
        <f t="shared" si="50"/>
        <v>13118.784</v>
      </c>
      <c r="AO29" s="21">
        <f t="shared" si="50"/>
        <v>13634.784</v>
      </c>
      <c r="AP29" s="21">
        <f t="shared" si="50"/>
        <v>16759.68</v>
      </c>
      <c r="AQ29" s="21">
        <f t="shared" si="50"/>
        <v>18798.912000000004</v>
      </c>
      <c r="AR29" s="21">
        <f t="shared" si="50"/>
        <v>8189.952</v>
      </c>
      <c r="AS29" s="21">
        <f t="shared" si="50"/>
        <v>8260.128</v>
      </c>
      <c r="AT29" s="21">
        <f t="shared" si="50"/>
        <v>29123.039999999997</v>
      </c>
      <c r="AU29" s="21">
        <f t="shared" si="50"/>
        <v>21201.408000000003</v>
      </c>
      <c r="AV29" s="21">
        <f t="shared" si="50"/>
        <v>21226.176</v>
      </c>
      <c r="AW29" s="21">
        <f t="shared" si="50"/>
        <v>21056.928</v>
      </c>
      <c r="AX29" s="21">
        <f t="shared" si="50"/>
        <v>21420.192000000003</v>
      </c>
      <c r="AY29" s="11"/>
      <c r="AZ29" s="24">
        <f>SUM(AZ30:AZ32)</f>
        <v>14.81716559302766</v>
      </c>
      <c r="BA29" s="32">
        <f>SUM(BA30:BA35)</f>
        <v>1.47</v>
      </c>
      <c r="BB29" s="21">
        <f>SUM(BB30:BB35)</f>
        <v>9573.228000000001</v>
      </c>
      <c r="DA29" s="1"/>
      <c r="DB29" s="1"/>
      <c r="DC29" s="1"/>
      <c r="DD29" s="1"/>
    </row>
    <row r="30" spans="1:108" ht="105.75" customHeight="1">
      <c r="A30" s="64" t="s">
        <v>37</v>
      </c>
      <c r="B30" s="64"/>
      <c r="C30" s="64"/>
      <c r="D30" s="64"/>
      <c r="E30" s="64"/>
      <c r="F30" s="64"/>
      <c r="G30" s="13" t="s">
        <v>52</v>
      </c>
      <c r="H30" s="14">
        <v>11.753978779840848</v>
      </c>
      <c r="I30" s="12">
        <v>1.36</v>
      </c>
      <c r="J30" s="26">
        <f aca="true" t="shared" si="51" ref="J30:P30">$I$30*J39*$B$45</f>
        <v>8770.368</v>
      </c>
      <c r="K30" s="26">
        <f t="shared" si="51"/>
        <v>8474.975999999999</v>
      </c>
      <c r="L30" s="26">
        <f t="shared" si="51"/>
        <v>8574.528</v>
      </c>
      <c r="M30" s="26">
        <f t="shared" si="51"/>
        <v>11574.144000000002</v>
      </c>
      <c r="N30" s="26">
        <f t="shared" si="51"/>
        <v>9932.352000000003</v>
      </c>
      <c r="O30" s="26">
        <f t="shared" si="51"/>
        <v>10113.504</v>
      </c>
      <c r="P30" s="26">
        <f t="shared" si="51"/>
        <v>9579.84</v>
      </c>
      <c r="Q30" s="13" t="s">
        <v>52</v>
      </c>
      <c r="R30" s="25">
        <v>11.753978779840848</v>
      </c>
      <c r="S30" s="37">
        <v>1.36</v>
      </c>
      <c r="T30" s="46">
        <f>$V$30*T39*$B$45</f>
        <v>8398.272</v>
      </c>
      <c r="U30" s="13" t="s">
        <v>52</v>
      </c>
      <c r="V30" s="37">
        <v>1.36</v>
      </c>
      <c r="W30" s="26">
        <f>$V$30*W39*$B$45</f>
        <v>3035.52</v>
      </c>
      <c r="X30" s="26">
        <f>$V$30*X39*$B$45</f>
        <v>9917.664</v>
      </c>
      <c r="Y30" s="13" t="s">
        <v>52</v>
      </c>
      <c r="Z30" s="25">
        <v>11.753978779840848</v>
      </c>
      <c r="AA30" s="12">
        <v>1.76</v>
      </c>
      <c r="AB30" s="26">
        <f aca="true" t="shared" si="52" ref="AB30:AJ30">$AA$30*AB39*$B$45</f>
        <v>11104.895999999999</v>
      </c>
      <c r="AC30" s="26">
        <f t="shared" si="52"/>
        <v>15009.984</v>
      </c>
      <c r="AD30" s="26">
        <f t="shared" si="52"/>
        <v>11064.768</v>
      </c>
      <c r="AE30" s="26">
        <f t="shared" si="52"/>
        <v>10999.295999999998</v>
      </c>
      <c r="AF30" s="26">
        <f t="shared" si="52"/>
        <v>4137.407999999999</v>
      </c>
      <c r="AG30" s="26">
        <f t="shared" si="52"/>
        <v>10961.28</v>
      </c>
      <c r="AH30" s="26">
        <f t="shared" si="52"/>
        <v>10870.464</v>
      </c>
      <c r="AI30" s="26">
        <f t="shared" si="52"/>
        <v>10885.248</v>
      </c>
      <c r="AJ30" s="26">
        <f t="shared" si="52"/>
        <v>8532.48</v>
      </c>
      <c r="AK30" s="13" t="s">
        <v>52</v>
      </c>
      <c r="AL30" s="25">
        <v>11.753978779840848</v>
      </c>
      <c r="AM30" s="12">
        <v>1.76</v>
      </c>
      <c r="AN30" s="26">
        <f aca="true" t="shared" si="53" ref="AN30:AX30">$AA$30*AN39*$B$45</f>
        <v>6711.936</v>
      </c>
      <c r="AO30" s="26">
        <f t="shared" si="53"/>
        <v>6975.936</v>
      </c>
      <c r="AP30" s="26">
        <f t="shared" si="53"/>
        <v>8574.720000000001</v>
      </c>
      <c r="AQ30" s="26">
        <f t="shared" si="53"/>
        <v>9618.048</v>
      </c>
      <c r="AR30" s="26">
        <f t="shared" si="53"/>
        <v>4190.2080000000005</v>
      </c>
      <c r="AS30" s="26">
        <f t="shared" si="53"/>
        <v>4226.112</v>
      </c>
      <c r="AT30" s="26">
        <f t="shared" si="53"/>
        <v>14900.16</v>
      </c>
      <c r="AU30" s="26">
        <f t="shared" si="53"/>
        <v>10847.232</v>
      </c>
      <c r="AV30" s="26">
        <f t="shared" si="53"/>
        <v>10859.904</v>
      </c>
      <c r="AW30" s="26">
        <f t="shared" si="53"/>
        <v>10773.312000000002</v>
      </c>
      <c r="AX30" s="26">
        <f t="shared" si="53"/>
        <v>10959.168</v>
      </c>
      <c r="AY30" s="13" t="s">
        <v>52</v>
      </c>
      <c r="AZ30" s="25">
        <v>11.753978779840848</v>
      </c>
      <c r="BA30" s="12">
        <v>0</v>
      </c>
      <c r="BB30" s="26">
        <f>$BA$30*BB39*$B$45</f>
        <v>0</v>
      </c>
      <c r="DA30" s="1"/>
      <c r="DB30" s="1"/>
      <c r="DC30" s="1"/>
      <c r="DD30" s="1"/>
    </row>
    <row r="31" spans="1:108" ht="60.75" customHeight="1">
      <c r="A31" s="62" t="s">
        <v>38</v>
      </c>
      <c r="B31" s="62"/>
      <c r="C31" s="62"/>
      <c r="D31" s="62"/>
      <c r="E31" s="62"/>
      <c r="F31" s="62"/>
      <c r="G31" s="13" t="s">
        <v>24</v>
      </c>
      <c r="H31" s="14">
        <v>2.2252747252747254</v>
      </c>
      <c r="I31" s="12">
        <v>0.89</v>
      </c>
      <c r="J31" s="26">
        <f aca="true" t="shared" si="54" ref="J31:P31">$I$31*J39*$B$45</f>
        <v>5739.432</v>
      </c>
      <c r="K31" s="26">
        <f t="shared" si="54"/>
        <v>5546.124</v>
      </c>
      <c r="L31" s="26">
        <f t="shared" si="54"/>
        <v>5611.272</v>
      </c>
      <c r="M31" s="26">
        <f t="shared" si="54"/>
        <v>7574.256000000001</v>
      </c>
      <c r="N31" s="26">
        <f t="shared" si="54"/>
        <v>6499.848</v>
      </c>
      <c r="O31" s="26">
        <f t="shared" si="54"/>
        <v>6618.396000000001</v>
      </c>
      <c r="P31" s="26">
        <f t="shared" si="54"/>
        <v>6269.160000000001</v>
      </c>
      <c r="Q31" s="13" t="s">
        <v>24</v>
      </c>
      <c r="R31" s="25">
        <v>2.2252747252747254</v>
      </c>
      <c r="S31" s="37">
        <v>0.89</v>
      </c>
      <c r="T31" s="46">
        <f>$V$31*T39*$B$45</f>
        <v>5495.928</v>
      </c>
      <c r="U31" s="13" t="s">
        <v>24</v>
      </c>
      <c r="V31" s="37">
        <v>0.89</v>
      </c>
      <c r="W31" s="26">
        <f>$V$31*W39*$B$45</f>
        <v>1986.48</v>
      </c>
      <c r="X31" s="26">
        <f>$V$31*X39*$B$45</f>
        <v>6490.236000000001</v>
      </c>
      <c r="Y31" s="13" t="s">
        <v>24</v>
      </c>
      <c r="Z31" s="25">
        <v>2.2252747252747254</v>
      </c>
      <c r="AA31" s="12">
        <v>0.72</v>
      </c>
      <c r="AB31" s="26">
        <f aca="true" t="shared" si="55" ref="AB31:AJ31">$AA$31*AB39*$B$45</f>
        <v>4542.911999999999</v>
      </c>
      <c r="AC31" s="26">
        <f t="shared" si="55"/>
        <v>6140.448</v>
      </c>
      <c r="AD31" s="26">
        <f t="shared" si="55"/>
        <v>4526.495999999999</v>
      </c>
      <c r="AE31" s="26">
        <f t="shared" si="55"/>
        <v>4499.7119999999995</v>
      </c>
      <c r="AF31" s="26">
        <f t="shared" si="55"/>
        <v>1692.576</v>
      </c>
      <c r="AG31" s="26">
        <f t="shared" si="55"/>
        <v>4484.16</v>
      </c>
      <c r="AH31" s="26">
        <f t="shared" si="55"/>
        <v>4447.008</v>
      </c>
      <c r="AI31" s="26">
        <f t="shared" si="55"/>
        <v>4453.056</v>
      </c>
      <c r="AJ31" s="26">
        <f t="shared" si="55"/>
        <v>3490.56</v>
      </c>
      <c r="AK31" s="13" t="s">
        <v>24</v>
      </c>
      <c r="AL31" s="25">
        <v>2.2252747252747254</v>
      </c>
      <c r="AM31" s="12">
        <v>0.72</v>
      </c>
      <c r="AN31" s="26">
        <f aca="true" t="shared" si="56" ref="AN31:AX31">$AA$31*AN39*$B$45</f>
        <v>2745.792</v>
      </c>
      <c r="AO31" s="26">
        <f t="shared" si="56"/>
        <v>2853.792</v>
      </c>
      <c r="AP31" s="26">
        <f t="shared" si="56"/>
        <v>3507.84</v>
      </c>
      <c r="AQ31" s="26">
        <f t="shared" si="56"/>
        <v>3934.656</v>
      </c>
      <c r="AR31" s="26">
        <f t="shared" si="56"/>
        <v>1714.176</v>
      </c>
      <c r="AS31" s="26">
        <f t="shared" si="56"/>
        <v>1728.864</v>
      </c>
      <c r="AT31" s="26">
        <f t="shared" si="56"/>
        <v>6095.5199999999995</v>
      </c>
      <c r="AU31" s="26">
        <f t="shared" si="56"/>
        <v>4437.504000000001</v>
      </c>
      <c r="AV31" s="26">
        <f t="shared" si="56"/>
        <v>4442.688</v>
      </c>
      <c r="AW31" s="26">
        <f t="shared" si="56"/>
        <v>4407.264</v>
      </c>
      <c r="AX31" s="26">
        <f t="shared" si="56"/>
        <v>4483.295999999999</v>
      </c>
      <c r="AY31" s="13" t="s">
        <v>24</v>
      </c>
      <c r="AZ31" s="25">
        <v>2.2252747252747254</v>
      </c>
      <c r="BA31" s="12">
        <v>0.68</v>
      </c>
      <c r="BB31" s="26">
        <f>$BA$31*BB39*$B$45</f>
        <v>4428.432000000001</v>
      </c>
      <c r="DA31" s="1"/>
      <c r="DB31" s="1"/>
      <c r="DC31" s="1"/>
      <c r="DD31" s="1"/>
    </row>
    <row r="32" spans="1:108" ht="12.75">
      <c r="A32" s="62" t="s">
        <v>39</v>
      </c>
      <c r="B32" s="62"/>
      <c r="C32" s="62"/>
      <c r="D32" s="62"/>
      <c r="E32" s="62"/>
      <c r="F32" s="62"/>
      <c r="G32" s="9" t="s">
        <v>53</v>
      </c>
      <c r="H32" s="10">
        <v>0.8379120879120879</v>
      </c>
      <c r="I32" s="12">
        <v>0.58</v>
      </c>
      <c r="J32" s="26">
        <f aca="true" t="shared" si="57" ref="J32:P32">$I$32*J39*$B$45</f>
        <v>3740.303999999999</v>
      </c>
      <c r="K32" s="26">
        <f t="shared" si="57"/>
        <v>3614.3279999999995</v>
      </c>
      <c r="L32" s="26">
        <f t="shared" si="57"/>
        <v>3656.7839999999997</v>
      </c>
      <c r="M32" s="26">
        <f t="shared" si="57"/>
        <v>4936.032</v>
      </c>
      <c r="N32" s="26">
        <f t="shared" si="57"/>
        <v>4235.856</v>
      </c>
      <c r="O32" s="26">
        <f t="shared" si="57"/>
        <v>4313.112</v>
      </c>
      <c r="P32" s="26">
        <f t="shared" si="57"/>
        <v>4085.5199999999995</v>
      </c>
      <c r="Q32" s="9" t="s">
        <v>53</v>
      </c>
      <c r="R32" s="22">
        <v>0.8379120879120879</v>
      </c>
      <c r="S32" s="37">
        <v>0.58</v>
      </c>
      <c r="T32" s="44">
        <f>$V$32*T39*$B$45</f>
        <v>3581.616</v>
      </c>
      <c r="U32" s="9" t="s">
        <v>53</v>
      </c>
      <c r="V32" s="37">
        <v>0.58</v>
      </c>
      <c r="W32" s="26">
        <f>$V$32*W39*$B$45</f>
        <v>1294.56</v>
      </c>
      <c r="X32" s="26">
        <f>$V$32*X39*$B$45</f>
        <v>4229.592000000001</v>
      </c>
      <c r="Y32" s="9" t="s">
        <v>53</v>
      </c>
      <c r="Z32" s="22">
        <v>0.8379120879120879</v>
      </c>
      <c r="AA32" s="12">
        <v>0.64</v>
      </c>
      <c r="AB32" s="26">
        <f aca="true" t="shared" si="58" ref="AB32:AJ32">$AA$32*AB39*$B$45</f>
        <v>4038.1440000000002</v>
      </c>
      <c r="AC32" s="26">
        <f t="shared" si="58"/>
        <v>5458.176</v>
      </c>
      <c r="AD32" s="26">
        <f t="shared" si="58"/>
        <v>4023.5519999999997</v>
      </c>
      <c r="AE32" s="26">
        <f t="shared" si="58"/>
        <v>3999.7439999999997</v>
      </c>
      <c r="AF32" s="26">
        <f t="shared" si="58"/>
        <v>1504.5120000000002</v>
      </c>
      <c r="AG32" s="26">
        <f t="shared" si="58"/>
        <v>3985.92</v>
      </c>
      <c r="AH32" s="26">
        <f t="shared" si="58"/>
        <v>3952.896</v>
      </c>
      <c r="AI32" s="26">
        <f t="shared" si="58"/>
        <v>3958.272</v>
      </c>
      <c r="AJ32" s="26">
        <f t="shared" si="58"/>
        <v>3102.7200000000003</v>
      </c>
      <c r="AK32" s="9" t="s">
        <v>53</v>
      </c>
      <c r="AL32" s="22">
        <v>0.8379120879120879</v>
      </c>
      <c r="AM32" s="12">
        <v>0.64</v>
      </c>
      <c r="AN32" s="26">
        <f aca="true" t="shared" si="59" ref="AN32:AX32">$AA$32*AN39*$B$45</f>
        <v>2440.704</v>
      </c>
      <c r="AO32" s="26">
        <f t="shared" si="59"/>
        <v>2536.704</v>
      </c>
      <c r="AP32" s="26">
        <f t="shared" si="59"/>
        <v>3118.0800000000004</v>
      </c>
      <c r="AQ32" s="26">
        <f t="shared" si="59"/>
        <v>3497.472</v>
      </c>
      <c r="AR32" s="26">
        <f t="shared" si="59"/>
        <v>1523.7120000000002</v>
      </c>
      <c r="AS32" s="26">
        <f t="shared" si="59"/>
        <v>1536.768</v>
      </c>
      <c r="AT32" s="26">
        <f t="shared" si="59"/>
        <v>5418.24</v>
      </c>
      <c r="AU32" s="26">
        <f t="shared" si="59"/>
        <v>3944.4480000000003</v>
      </c>
      <c r="AV32" s="26">
        <f t="shared" si="59"/>
        <v>3949.0560000000005</v>
      </c>
      <c r="AW32" s="26">
        <f t="shared" si="59"/>
        <v>3917.568</v>
      </c>
      <c r="AX32" s="26">
        <f t="shared" si="59"/>
        <v>3985.152</v>
      </c>
      <c r="AY32" s="9" t="s">
        <v>53</v>
      </c>
      <c r="AZ32" s="22">
        <v>0.8379120879120879</v>
      </c>
      <c r="BA32" s="12">
        <v>0.47</v>
      </c>
      <c r="BB32" s="26">
        <f>$BA$32*BB39*$B$45</f>
        <v>3060.8280000000004</v>
      </c>
      <c r="DA32" s="1"/>
      <c r="DB32" s="1"/>
      <c r="DC32" s="1"/>
      <c r="DD32" s="1"/>
    </row>
    <row r="33" spans="1:108" ht="12.75">
      <c r="A33" s="62" t="s">
        <v>44</v>
      </c>
      <c r="B33" s="62"/>
      <c r="C33" s="62"/>
      <c r="D33" s="62"/>
      <c r="E33" s="62"/>
      <c r="F33" s="62"/>
      <c r="G33" s="9" t="s">
        <v>51</v>
      </c>
      <c r="H33" s="10">
        <v>0.8379120879120879</v>
      </c>
      <c r="I33" s="12">
        <v>0.32</v>
      </c>
      <c r="J33" s="26">
        <f aca="true" t="shared" si="60" ref="J33:P33">$I$33*J39*$B$45</f>
        <v>2063.616</v>
      </c>
      <c r="K33" s="26">
        <f t="shared" si="60"/>
        <v>1994.1119999999999</v>
      </c>
      <c r="L33" s="26">
        <f t="shared" si="60"/>
        <v>2017.5359999999998</v>
      </c>
      <c r="M33" s="26">
        <f t="shared" si="60"/>
        <v>2723.3280000000004</v>
      </c>
      <c r="N33" s="26">
        <f t="shared" si="60"/>
        <v>2337.0240000000003</v>
      </c>
      <c r="O33" s="26">
        <f t="shared" si="60"/>
        <v>2379.648</v>
      </c>
      <c r="P33" s="26">
        <f t="shared" si="60"/>
        <v>2254.08</v>
      </c>
      <c r="Q33" s="9" t="s">
        <v>51</v>
      </c>
      <c r="R33" s="22">
        <v>0.8379120879120879</v>
      </c>
      <c r="S33" s="37">
        <v>0.32</v>
      </c>
      <c r="T33" s="44">
        <f>$V$33*T39*$B$45</f>
        <v>1976.0639999999999</v>
      </c>
      <c r="U33" s="9" t="s">
        <v>51</v>
      </c>
      <c r="V33" s="37">
        <v>0.32</v>
      </c>
      <c r="W33" s="26">
        <f>$V$33*W39*$B$45</f>
        <v>714.24</v>
      </c>
      <c r="X33" s="26">
        <f>$V$33*X39*$B$45</f>
        <v>2333.568</v>
      </c>
      <c r="Y33" s="9" t="s">
        <v>51</v>
      </c>
      <c r="Z33" s="22">
        <v>0.8379120879120879</v>
      </c>
      <c r="AA33" s="12">
        <v>0.32</v>
      </c>
      <c r="AB33" s="26">
        <f aca="true" t="shared" si="61" ref="AB33:AJ33">$AA$33*AB39*$B$45</f>
        <v>2019.0720000000001</v>
      </c>
      <c r="AC33" s="26">
        <f t="shared" si="61"/>
        <v>2729.088</v>
      </c>
      <c r="AD33" s="26">
        <f t="shared" si="61"/>
        <v>2011.7759999999998</v>
      </c>
      <c r="AE33" s="26">
        <f t="shared" si="61"/>
        <v>1999.8719999999998</v>
      </c>
      <c r="AF33" s="26">
        <f t="shared" si="61"/>
        <v>752.2560000000001</v>
      </c>
      <c r="AG33" s="26">
        <f t="shared" si="61"/>
        <v>1992.96</v>
      </c>
      <c r="AH33" s="26">
        <f t="shared" si="61"/>
        <v>1976.448</v>
      </c>
      <c r="AI33" s="26">
        <f t="shared" si="61"/>
        <v>1979.136</v>
      </c>
      <c r="AJ33" s="26">
        <f t="shared" si="61"/>
        <v>1551.3600000000001</v>
      </c>
      <c r="AK33" s="9" t="s">
        <v>51</v>
      </c>
      <c r="AL33" s="22">
        <v>0.8379120879120879</v>
      </c>
      <c r="AM33" s="12">
        <v>0.32</v>
      </c>
      <c r="AN33" s="26">
        <f aca="true" t="shared" si="62" ref="AN33:AX33">$AA$33*AN39*$B$45</f>
        <v>1220.352</v>
      </c>
      <c r="AO33" s="26">
        <f t="shared" si="62"/>
        <v>1268.352</v>
      </c>
      <c r="AP33" s="26">
        <f t="shared" si="62"/>
        <v>1559.0400000000002</v>
      </c>
      <c r="AQ33" s="26">
        <f t="shared" si="62"/>
        <v>1748.736</v>
      </c>
      <c r="AR33" s="26">
        <f t="shared" si="62"/>
        <v>761.8560000000001</v>
      </c>
      <c r="AS33" s="26">
        <f t="shared" si="62"/>
        <v>768.384</v>
      </c>
      <c r="AT33" s="26">
        <f t="shared" si="62"/>
        <v>2709.12</v>
      </c>
      <c r="AU33" s="26">
        <f t="shared" si="62"/>
        <v>1972.2240000000002</v>
      </c>
      <c r="AV33" s="26">
        <f t="shared" si="62"/>
        <v>1974.5280000000002</v>
      </c>
      <c r="AW33" s="26">
        <f t="shared" si="62"/>
        <v>1958.784</v>
      </c>
      <c r="AX33" s="26">
        <f t="shared" si="62"/>
        <v>1992.576</v>
      </c>
      <c r="AY33" s="9" t="s">
        <v>51</v>
      </c>
      <c r="AZ33" s="22">
        <v>0.8379120879120879</v>
      </c>
      <c r="BA33" s="12">
        <v>0.32</v>
      </c>
      <c r="BB33" s="26">
        <f>$BA$33*BB39*$B$45</f>
        <v>2083.9680000000003</v>
      </c>
      <c r="DA33" s="1"/>
      <c r="DB33" s="1"/>
      <c r="DC33" s="1"/>
      <c r="DD33" s="1"/>
    </row>
    <row r="34" spans="1:108" ht="12.75">
      <c r="A34" s="62" t="s">
        <v>45</v>
      </c>
      <c r="B34" s="62"/>
      <c r="C34" s="62"/>
      <c r="D34" s="62"/>
      <c r="E34" s="62"/>
      <c r="F34" s="62"/>
      <c r="G34" s="9" t="s">
        <v>51</v>
      </c>
      <c r="H34" s="10">
        <v>0.8379120879120879</v>
      </c>
      <c r="I34" s="12">
        <v>0</v>
      </c>
      <c r="J34" s="26">
        <f aca="true" t="shared" si="63" ref="J34:P34">$I$34*J39*$B$45</f>
        <v>0</v>
      </c>
      <c r="K34" s="26">
        <f t="shared" si="63"/>
        <v>0</v>
      </c>
      <c r="L34" s="26">
        <f t="shared" si="63"/>
        <v>0</v>
      </c>
      <c r="M34" s="26">
        <f t="shared" si="63"/>
        <v>0</v>
      </c>
      <c r="N34" s="26">
        <f t="shared" si="63"/>
        <v>0</v>
      </c>
      <c r="O34" s="26">
        <f t="shared" si="63"/>
        <v>0</v>
      </c>
      <c r="P34" s="26">
        <f t="shared" si="63"/>
        <v>0</v>
      </c>
      <c r="Q34" s="9" t="s">
        <v>51</v>
      </c>
      <c r="R34" s="22">
        <v>0.8379120879120879</v>
      </c>
      <c r="S34" s="37">
        <v>0</v>
      </c>
      <c r="T34" s="44">
        <f>$V$34*T39*$B$45</f>
        <v>0</v>
      </c>
      <c r="U34" s="9" t="s">
        <v>51</v>
      </c>
      <c r="V34" s="37">
        <v>0</v>
      </c>
      <c r="W34" s="26">
        <f>$V$34*W39*$B$45</f>
        <v>0</v>
      </c>
      <c r="X34" s="26">
        <f>$V$34*X39*$B$45</f>
        <v>0</v>
      </c>
      <c r="Y34" s="9" t="s">
        <v>51</v>
      </c>
      <c r="Z34" s="22">
        <v>0.8379120879120879</v>
      </c>
      <c r="AA34" s="12">
        <v>0</v>
      </c>
      <c r="AB34" s="26">
        <f aca="true" t="shared" si="64" ref="AB34:AJ34">$V$34*AB39*$B$45</f>
        <v>0</v>
      </c>
      <c r="AC34" s="26">
        <f t="shared" si="64"/>
        <v>0</v>
      </c>
      <c r="AD34" s="26">
        <f t="shared" si="64"/>
        <v>0</v>
      </c>
      <c r="AE34" s="26">
        <f t="shared" si="64"/>
        <v>0</v>
      </c>
      <c r="AF34" s="26">
        <f t="shared" si="64"/>
        <v>0</v>
      </c>
      <c r="AG34" s="26">
        <f t="shared" si="64"/>
        <v>0</v>
      </c>
      <c r="AH34" s="26">
        <f t="shared" si="64"/>
        <v>0</v>
      </c>
      <c r="AI34" s="26">
        <f t="shared" si="64"/>
        <v>0</v>
      </c>
      <c r="AJ34" s="26">
        <f t="shared" si="64"/>
        <v>0</v>
      </c>
      <c r="AK34" s="9" t="s">
        <v>51</v>
      </c>
      <c r="AL34" s="22">
        <v>0.8379120879120879</v>
      </c>
      <c r="AM34" s="12">
        <v>0</v>
      </c>
      <c r="AN34" s="26">
        <f aca="true" t="shared" si="65" ref="AN34:AX34">$V$34*AN39*$B$45</f>
        <v>0</v>
      </c>
      <c r="AO34" s="26">
        <f t="shared" si="65"/>
        <v>0</v>
      </c>
      <c r="AP34" s="26">
        <f t="shared" si="65"/>
        <v>0</v>
      </c>
      <c r="AQ34" s="26">
        <f t="shared" si="65"/>
        <v>0</v>
      </c>
      <c r="AR34" s="26">
        <f t="shared" si="65"/>
        <v>0</v>
      </c>
      <c r="AS34" s="26">
        <f t="shared" si="65"/>
        <v>0</v>
      </c>
      <c r="AT34" s="26">
        <f t="shared" si="65"/>
        <v>0</v>
      </c>
      <c r="AU34" s="26">
        <f t="shared" si="65"/>
        <v>0</v>
      </c>
      <c r="AV34" s="26">
        <f t="shared" si="65"/>
        <v>0</v>
      </c>
      <c r="AW34" s="26">
        <f t="shared" si="65"/>
        <v>0</v>
      </c>
      <c r="AX34" s="26">
        <f t="shared" si="65"/>
        <v>0</v>
      </c>
      <c r="AY34" s="9" t="s">
        <v>51</v>
      </c>
      <c r="AZ34" s="22">
        <v>0.8379120879120879</v>
      </c>
      <c r="BA34" s="12">
        <v>0</v>
      </c>
      <c r="BB34" s="26">
        <f>$V$34*BB39*$B$45</f>
        <v>0</v>
      </c>
      <c r="DA34" s="1"/>
      <c r="DB34" s="1"/>
      <c r="DC34" s="1"/>
      <c r="DD34" s="1"/>
    </row>
    <row r="35" spans="1:108" ht="12.75">
      <c r="A35" s="62" t="s">
        <v>46</v>
      </c>
      <c r="B35" s="62"/>
      <c r="C35" s="62"/>
      <c r="D35" s="62"/>
      <c r="E35" s="62"/>
      <c r="F35" s="62"/>
      <c r="G35" s="9" t="s">
        <v>21</v>
      </c>
      <c r="H35" s="10">
        <v>0.8379120879120879</v>
      </c>
      <c r="I35" s="12">
        <v>0</v>
      </c>
      <c r="J35" s="26">
        <f aca="true" t="shared" si="66" ref="J35:P35">$I$35*J39*$B$45</f>
        <v>0</v>
      </c>
      <c r="K35" s="26">
        <f t="shared" si="66"/>
        <v>0</v>
      </c>
      <c r="L35" s="26">
        <f t="shared" si="66"/>
        <v>0</v>
      </c>
      <c r="M35" s="26">
        <f t="shared" si="66"/>
        <v>0</v>
      </c>
      <c r="N35" s="26">
        <f t="shared" si="66"/>
        <v>0</v>
      </c>
      <c r="O35" s="26">
        <f t="shared" si="66"/>
        <v>0</v>
      </c>
      <c r="P35" s="26">
        <f t="shared" si="66"/>
        <v>0</v>
      </c>
      <c r="Q35" s="9" t="s">
        <v>21</v>
      </c>
      <c r="R35" s="22">
        <v>0.8379120879120879</v>
      </c>
      <c r="S35" s="37">
        <v>0</v>
      </c>
      <c r="T35" s="44">
        <f>$V$35*T39*$B$45</f>
        <v>0</v>
      </c>
      <c r="U35" s="9" t="s">
        <v>21</v>
      </c>
      <c r="V35" s="37">
        <v>0</v>
      </c>
      <c r="W35" s="26">
        <f>$V$35*W39*$B$45</f>
        <v>0</v>
      </c>
      <c r="X35" s="26">
        <f>$V$35*X39*$B$45</f>
        <v>0</v>
      </c>
      <c r="Y35" s="9" t="s">
        <v>21</v>
      </c>
      <c r="Z35" s="22">
        <v>0.8379120879120879</v>
      </c>
      <c r="AA35" s="12">
        <v>0</v>
      </c>
      <c r="AB35" s="26">
        <f aca="true" t="shared" si="67" ref="AB35:AJ35">$V$35*AB39*$B$45</f>
        <v>0</v>
      </c>
      <c r="AC35" s="26">
        <f t="shared" si="67"/>
        <v>0</v>
      </c>
      <c r="AD35" s="26">
        <f t="shared" si="67"/>
        <v>0</v>
      </c>
      <c r="AE35" s="26">
        <f t="shared" si="67"/>
        <v>0</v>
      </c>
      <c r="AF35" s="26">
        <f t="shared" si="67"/>
        <v>0</v>
      </c>
      <c r="AG35" s="26">
        <f t="shared" si="67"/>
        <v>0</v>
      </c>
      <c r="AH35" s="26">
        <f t="shared" si="67"/>
        <v>0</v>
      </c>
      <c r="AI35" s="26">
        <f t="shared" si="67"/>
        <v>0</v>
      </c>
      <c r="AJ35" s="26">
        <f t="shared" si="67"/>
        <v>0</v>
      </c>
      <c r="AK35" s="9" t="s">
        <v>21</v>
      </c>
      <c r="AL35" s="22">
        <v>0.8379120879120879</v>
      </c>
      <c r="AM35" s="12">
        <v>0</v>
      </c>
      <c r="AN35" s="26">
        <f aca="true" t="shared" si="68" ref="AN35:AX35">$V$35*AN39*$B$45</f>
        <v>0</v>
      </c>
      <c r="AO35" s="26">
        <f t="shared" si="68"/>
        <v>0</v>
      </c>
      <c r="AP35" s="26">
        <f t="shared" si="68"/>
        <v>0</v>
      </c>
      <c r="AQ35" s="26">
        <f t="shared" si="68"/>
        <v>0</v>
      </c>
      <c r="AR35" s="26">
        <f t="shared" si="68"/>
        <v>0</v>
      </c>
      <c r="AS35" s="26">
        <f t="shared" si="68"/>
        <v>0</v>
      </c>
      <c r="AT35" s="26">
        <f t="shared" si="68"/>
        <v>0</v>
      </c>
      <c r="AU35" s="26">
        <f t="shared" si="68"/>
        <v>0</v>
      </c>
      <c r="AV35" s="26">
        <f t="shared" si="68"/>
        <v>0</v>
      </c>
      <c r="AW35" s="26">
        <f t="shared" si="68"/>
        <v>0</v>
      </c>
      <c r="AX35" s="26">
        <f t="shared" si="68"/>
        <v>0</v>
      </c>
      <c r="AY35" s="9" t="s">
        <v>21</v>
      </c>
      <c r="AZ35" s="22">
        <v>0.8379120879120879</v>
      </c>
      <c r="BA35" s="12">
        <v>0</v>
      </c>
      <c r="BB35" s="26">
        <f>$V$35*BB39*$B$45</f>
        <v>0</v>
      </c>
      <c r="DA35" s="1"/>
      <c r="DB35" s="1"/>
      <c r="DC35" s="1"/>
      <c r="DD35" s="1"/>
    </row>
    <row r="36" spans="1:108" ht="12.75">
      <c r="A36" s="61" t="s">
        <v>40</v>
      </c>
      <c r="B36" s="61"/>
      <c r="C36" s="61"/>
      <c r="D36" s="61"/>
      <c r="E36" s="61"/>
      <c r="F36" s="61"/>
      <c r="G36" s="11"/>
      <c r="H36" s="6">
        <f>SUM(H38:H40)</f>
        <v>114.22570239999999</v>
      </c>
      <c r="I36" s="32">
        <v>0.62</v>
      </c>
      <c r="J36" s="27">
        <f aca="true" t="shared" si="69" ref="J36:P36">$I$36*J39*$B$45</f>
        <v>3998.256</v>
      </c>
      <c r="K36" s="27">
        <f t="shared" si="69"/>
        <v>3863.5919999999996</v>
      </c>
      <c r="L36" s="27">
        <f t="shared" si="69"/>
        <v>3908.9759999999997</v>
      </c>
      <c r="M36" s="27">
        <f t="shared" si="69"/>
        <v>5276.448</v>
      </c>
      <c r="N36" s="27">
        <f t="shared" si="69"/>
        <v>4527.984</v>
      </c>
      <c r="O36" s="27">
        <f t="shared" si="69"/>
        <v>4610.568</v>
      </c>
      <c r="P36" s="27">
        <f t="shared" si="69"/>
        <v>4367.28</v>
      </c>
      <c r="Q36" s="11"/>
      <c r="R36" s="24">
        <f>SUM(R38:R40)</f>
        <v>114.22570239999999</v>
      </c>
      <c r="S36" s="38">
        <v>0</v>
      </c>
      <c r="T36" s="27">
        <v>0</v>
      </c>
      <c r="U36" s="11"/>
      <c r="V36" s="38">
        <v>0</v>
      </c>
      <c r="W36" s="27">
        <f>$V$36*W39*$B$45</f>
        <v>0</v>
      </c>
      <c r="X36" s="27">
        <f>$V$36*X39*$B$45</f>
        <v>0</v>
      </c>
      <c r="Y36" s="11"/>
      <c r="Z36" s="24">
        <f>SUM(Z38:Z40)</f>
        <v>114.22570239999999</v>
      </c>
      <c r="AA36" s="32">
        <v>0.62</v>
      </c>
      <c r="AB36" s="27">
        <f aca="true" t="shared" si="70" ref="AB36:AJ36">$AA$36*AB39*$B$45</f>
        <v>3911.9519999999998</v>
      </c>
      <c r="AC36" s="27">
        <f t="shared" si="70"/>
        <v>5287.608</v>
      </c>
      <c r="AD36" s="27">
        <f t="shared" si="70"/>
        <v>3897.816</v>
      </c>
      <c r="AE36" s="27">
        <f t="shared" si="70"/>
        <v>3874.7519999999995</v>
      </c>
      <c r="AF36" s="27">
        <f t="shared" si="70"/>
        <v>1457.496</v>
      </c>
      <c r="AG36" s="27">
        <f t="shared" si="70"/>
        <v>3861.3599999999997</v>
      </c>
      <c r="AH36" s="27">
        <f t="shared" si="70"/>
        <v>3829.3680000000004</v>
      </c>
      <c r="AI36" s="27">
        <f t="shared" si="70"/>
        <v>3834.576</v>
      </c>
      <c r="AJ36" s="27">
        <f t="shared" si="70"/>
        <v>3005.7599999999998</v>
      </c>
      <c r="AK36" s="11"/>
      <c r="AL36" s="24">
        <f>SUM(AL38:AL40)</f>
        <v>114.22570239999999</v>
      </c>
      <c r="AM36" s="32">
        <v>0</v>
      </c>
      <c r="AN36" s="27">
        <v>0</v>
      </c>
      <c r="AO36" s="27">
        <v>0</v>
      </c>
      <c r="AP36" s="27">
        <v>0</v>
      </c>
      <c r="AQ36" s="27">
        <v>0</v>
      </c>
      <c r="AR36" s="27">
        <v>0</v>
      </c>
      <c r="AS36" s="27">
        <v>0</v>
      </c>
      <c r="AT36" s="27">
        <v>0</v>
      </c>
      <c r="AU36" s="27">
        <v>0</v>
      </c>
      <c r="AV36" s="27">
        <v>0</v>
      </c>
      <c r="AW36" s="27">
        <v>0</v>
      </c>
      <c r="AX36" s="27">
        <v>0</v>
      </c>
      <c r="AY36" s="11"/>
      <c r="AZ36" s="24">
        <f>SUM(AZ38:AZ40)</f>
        <v>114.22570239999999</v>
      </c>
      <c r="BA36" s="32">
        <v>0.62</v>
      </c>
      <c r="BB36" s="26">
        <f>$BA$36*BB39*$B$45</f>
        <v>4037.6880000000006</v>
      </c>
      <c r="DA36" s="1"/>
      <c r="DB36" s="1"/>
      <c r="DC36" s="1"/>
      <c r="DD36" s="1"/>
    </row>
    <row r="37" spans="1:108" ht="12.75">
      <c r="A37" s="69" t="s">
        <v>43</v>
      </c>
      <c r="B37" s="70"/>
      <c r="C37" s="70"/>
      <c r="D37" s="70"/>
      <c r="E37" s="70"/>
      <c r="F37" s="71"/>
      <c r="G37" s="11"/>
      <c r="H37" s="6"/>
      <c r="I37" s="32">
        <v>1.09</v>
      </c>
      <c r="J37" s="27">
        <f aca="true" t="shared" si="71" ref="J37:P37">$I$37*J39*$B$45</f>
        <v>7029.191999999999</v>
      </c>
      <c r="K37" s="27">
        <f t="shared" si="71"/>
        <v>6792.444</v>
      </c>
      <c r="L37" s="27">
        <f t="shared" si="71"/>
        <v>6872.232</v>
      </c>
      <c r="M37" s="27">
        <f t="shared" si="71"/>
        <v>9276.336000000001</v>
      </c>
      <c r="N37" s="27">
        <f t="shared" si="71"/>
        <v>7960.488</v>
      </c>
      <c r="O37" s="27">
        <f t="shared" si="71"/>
        <v>8105.676000000001</v>
      </c>
      <c r="P37" s="27">
        <f t="shared" si="71"/>
        <v>7677.960000000001</v>
      </c>
      <c r="Q37" s="11"/>
      <c r="R37" s="24"/>
      <c r="S37" s="38">
        <v>1.15</v>
      </c>
      <c r="T37" s="45">
        <f>$V$37*T39*$B$45</f>
        <v>7101.48</v>
      </c>
      <c r="U37" s="11"/>
      <c r="V37" s="38">
        <v>1.15</v>
      </c>
      <c r="W37" s="27">
        <f>$V$37*W39*$B$45</f>
        <v>2566.7999999999997</v>
      </c>
      <c r="X37" s="27">
        <f>$V$37*X39*$B$45</f>
        <v>8386.26</v>
      </c>
      <c r="Y37" s="11"/>
      <c r="Z37" s="24"/>
      <c r="AA37" s="32">
        <v>1.21</v>
      </c>
      <c r="AB37" s="27">
        <f aca="true" t="shared" si="72" ref="AB37:AJ37">$AA$37*AB39*$B$45</f>
        <v>7634.616</v>
      </c>
      <c r="AC37" s="27">
        <f t="shared" si="72"/>
        <v>10319.364</v>
      </c>
      <c r="AD37" s="27">
        <f t="shared" si="72"/>
        <v>7607.028</v>
      </c>
      <c r="AE37" s="27">
        <f t="shared" si="72"/>
        <v>7562.015999999999</v>
      </c>
      <c r="AF37" s="27">
        <f t="shared" si="72"/>
        <v>2844.468</v>
      </c>
      <c r="AG37" s="27">
        <f t="shared" si="72"/>
        <v>7535.88</v>
      </c>
      <c r="AH37" s="27">
        <f t="shared" si="72"/>
        <v>7473.444</v>
      </c>
      <c r="AI37" s="27">
        <f t="shared" si="72"/>
        <v>7483.607999999998</v>
      </c>
      <c r="AJ37" s="27">
        <f t="shared" si="72"/>
        <v>5866.08</v>
      </c>
      <c r="AK37" s="11"/>
      <c r="AL37" s="24"/>
      <c r="AM37" s="32">
        <v>1.21</v>
      </c>
      <c r="AN37" s="27">
        <f aca="true" t="shared" si="73" ref="AN37:AX37">$AA$37*AN39*$B$45</f>
        <v>4614.456</v>
      </c>
      <c r="AO37" s="27">
        <f t="shared" si="73"/>
        <v>4795.956</v>
      </c>
      <c r="AP37" s="27">
        <f t="shared" si="73"/>
        <v>5895.12</v>
      </c>
      <c r="AQ37" s="27">
        <f t="shared" si="73"/>
        <v>6612.407999999999</v>
      </c>
      <c r="AR37" s="27">
        <f t="shared" si="73"/>
        <v>2880.768</v>
      </c>
      <c r="AS37" s="27">
        <f t="shared" si="73"/>
        <v>2905.4519999999998</v>
      </c>
      <c r="AT37" s="27">
        <f t="shared" si="73"/>
        <v>10243.86</v>
      </c>
      <c r="AU37" s="27">
        <f t="shared" si="73"/>
        <v>7457.472</v>
      </c>
      <c r="AV37" s="27">
        <f t="shared" si="73"/>
        <v>7466.184</v>
      </c>
      <c r="AW37" s="27">
        <f t="shared" si="73"/>
        <v>7406.652</v>
      </c>
      <c r="AX37" s="27">
        <f t="shared" si="73"/>
        <v>7534.427999999999</v>
      </c>
      <c r="AY37" s="11"/>
      <c r="AZ37" s="24"/>
      <c r="BA37" s="32">
        <v>0.95</v>
      </c>
      <c r="BB37" s="27">
        <f>$BA$37*BB39*$B$45</f>
        <v>6186.780000000001</v>
      </c>
      <c r="DA37" s="1"/>
      <c r="DB37" s="1"/>
      <c r="DC37" s="1"/>
      <c r="DD37" s="1"/>
    </row>
    <row r="38" spans="1:108" ht="12.75">
      <c r="A38" s="68" t="s">
        <v>25</v>
      </c>
      <c r="B38" s="68"/>
      <c r="C38" s="68"/>
      <c r="D38" s="68"/>
      <c r="E38" s="68"/>
      <c r="F38" s="68"/>
      <c r="G38" s="15"/>
      <c r="H38" s="16">
        <f>H29+H24+H15+H10</f>
        <v>99.99999999999999</v>
      </c>
      <c r="I38" s="33"/>
      <c r="J38" s="21">
        <f aca="true" t="shared" si="74" ref="J38:P38">J29+J24+J15+J10+J36+J37</f>
        <v>100020.88799999999</v>
      </c>
      <c r="K38" s="21">
        <f t="shared" si="74"/>
        <v>96652.11600000001</v>
      </c>
      <c r="L38" s="21">
        <f t="shared" si="74"/>
        <v>97787.448</v>
      </c>
      <c r="M38" s="21">
        <f t="shared" si="74"/>
        <v>131996.304</v>
      </c>
      <c r="N38" s="21">
        <f t="shared" si="74"/>
        <v>113272.632</v>
      </c>
      <c r="O38" s="21">
        <f t="shared" si="74"/>
        <v>115338.56400000001</v>
      </c>
      <c r="P38" s="21">
        <f t="shared" si="74"/>
        <v>109252.44</v>
      </c>
      <c r="Q38" s="15"/>
      <c r="R38" s="29">
        <f>R29+R24+R15+R10</f>
        <v>99.99999999999999</v>
      </c>
      <c r="S38" s="38"/>
      <c r="T38" s="45">
        <f>T29+T24+T15+T10+T36+T37</f>
        <v>89478.648</v>
      </c>
      <c r="U38" s="15"/>
      <c r="V38" s="38"/>
      <c r="W38" s="21">
        <f>W29+W24+W15+W10+W36+W37</f>
        <v>32341.679999999997</v>
      </c>
      <c r="X38" s="21">
        <f>X29+X24+X15+X10+X36+X37</f>
        <v>105666.876</v>
      </c>
      <c r="Y38" s="15"/>
      <c r="Z38" s="29">
        <f>Z29+Z24+Z15+Z10</f>
        <v>99.99999999999999</v>
      </c>
      <c r="AA38" s="12"/>
      <c r="AB38" s="21">
        <f aca="true" t="shared" si="75" ref="AB38:AJ38">AB29+AB24+AB15+AB10+AB36+AB37</f>
        <v>99376.19999999998</v>
      </c>
      <c r="AC38" s="21">
        <f t="shared" si="75"/>
        <v>134322.30000000002</v>
      </c>
      <c r="AD38" s="21">
        <f t="shared" si="75"/>
        <v>99017.1</v>
      </c>
      <c r="AE38" s="21">
        <f t="shared" si="75"/>
        <v>98431.2</v>
      </c>
      <c r="AF38" s="21">
        <f t="shared" si="75"/>
        <v>37025.100000000006</v>
      </c>
      <c r="AG38" s="21">
        <f t="shared" si="75"/>
        <v>98091.00000000001</v>
      </c>
      <c r="AH38" s="21">
        <f t="shared" si="75"/>
        <v>97278.30000000002</v>
      </c>
      <c r="AI38" s="21">
        <f t="shared" si="75"/>
        <v>97410.59999999999</v>
      </c>
      <c r="AJ38" s="21">
        <f t="shared" si="75"/>
        <v>76356</v>
      </c>
      <c r="AK38" s="15"/>
      <c r="AL38" s="29">
        <f>AL29+AL24+AL15+AL10</f>
        <v>99.99999999999999</v>
      </c>
      <c r="AM38" s="12"/>
      <c r="AN38" s="21">
        <f aca="true" t="shared" si="76" ref="AN38:AX38">AN29+AN24+AN15+AN10+AN36+AN37</f>
        <v>57699.768000000004</v>
      </c>
      <c r="AO38" s="21">
        <f t="shared" si="76"/>
        <v>59969.268000000004</v>
      </c>
      <c r="AP38" s="21">
        <f t="shared" si="76"/>
        <v>73713.36</v>
      </c>
      <c r="AQ38" s="21">
        <f t="shared" si="76"/>
        <v>82682.424</v>
      </c>
      <c r="AR38" s="21">
        <f t="shared" si="76"/>
        <v>36021.504</v>
      </c>
      <c r="AS38" s="21">
        <f t="shared" si="76"/>
        <v>36330.155999999995</v>
      </c>
      <c r="AT38" s="21">
        <f t="shared" si="76"/>
        <v>128090.58</v>
      </c>
      <c r="AU38" s="21">
        <f t="shared" si="76"/>
        <v>93249.216</v>
      </c>
      <c r="AV38" s="21">
        <f t="shared" si="76"/>
        <v>93358.152</v>
      </c>
      <c r="AW38" s="21">
        <f t="shared" si="76"/>
        <v>92613.756</v>
      </c>
      <c r="AX38" s="21">
        <f t="shared" si="76"/>
        <v>94211.48400000001</v>
      </c>
      <c r="AY38" s="15"/>
      <c r="AZ38" s="29">
        <f>AZ29+AZ24+AZ15+AZ10</f>
        <v>99.99999999999999</v>
      </c>
      <c r="BA38" s="12"/>
      <c r="BB38" s="21">
        <f>BB29+BB24+BB15+BB10+BB36+BB37</f>
        <v>69031.44000000002</v>
      </c>
      <c r="BC38" s="1">
        <v>2746486.5</v>
      </c>
      <c r="BD38" s="47">
        <f>BC38/12*0.05</f>
        <v>11443.69375</v>
      </c>
      <c r="DA38" s="1"/>
      <c r="DB38" s="1"/>
      <c r="DC38" s="1"/>
      <c r="DD38" s="1"/>
    </row>
    <row r="39" spans="1:108" ht="12.75">
      <c r="A39" s="68" t="s">
        <v>26</v>
      </c>
      <c r="B39" s="68"/>
      <c r="C39" s="68"/>
      <c r="D39" s="68"/>
      <c r="E39" s="68"/>
      <c r="F39" s="68"/>
      <c r="G39" s="15"/>
      <c r="H39" s="15"/>
      <c r="I39" s="34"/>
      <c r="J39" s="21">
        <v>537.4</v>
      </c>
      <c r="K39" s="21">
        <v>519.3</v>
      </c>
      <c r="L39" s="21">
        <v>525.4</v>
      </c>
      <c r="M39" s="21">
        <v>709.2</v>
      </c>
      <c r="N39" s="21">
        <v>608.6</v>
      </c>
      <c r="O39" s="21">
        <v>619.7</v>
      </c>
      <c r="P39" s="21">
        <v>587</v>
      </c>
      <c r="Q39" s="15"/>
      <c r="R39" s="28"/>
      <c r="S39" s="39"/>
      <c r="T39" s="42">
        <v>514.6</v>
      </c>
      <c r="U39" s="15"/>
      <c r="V39" s="39"/>
      <c r="W39" s="21">
        <v>186</v>
      </c>
      <c r="X39" s="21">
        <v>607.7</v>
      </c>
      <c r="Y39" s="15"/>
      <c r="Z39" s="28"/>
      <c r="AA39" s="34"/>
      <c r="AB39" s="21">
        <v>525.8</v>
      </c>
      <c r="AC39" s="21">
        <v>710.7</v>
      </c>
      <c r="AD39" s="21">
        <v>523.9</v>
      </c>
      <c r="AE39" s="21">
        <v>520.8</v>
      </c>
      <c r="AF39" s="21">
        <v>195.9</v>
      </c>
      <c r="AG39" s="21">
        <v>519</v>
      </c>
      <c r="AH39" s="21">
        <v>514.7</v>
      </c>
      <c r="AI39" s="21">
        <v>515.4</v>
      </c>
      <c r="AJ39" s="21">
        <v>404</v>
      </c>
      <c r="AK39" s="15"/>
      <c r="AL39" s="28"/>
      <c r="AM39" s="34"/>
      <c r="AN39" s="21">
        <v>317.8</v>
      </c>
      <c r="AO39" s="21">
        <v>330.3</v>
      </c>
      <c r="AP39" s="21">
        <v>406</v>
      </c>
      <c r="AQ39" s="21">
        <v>455.4</v>
      </c>
      <c r="AR39" s="21">
        <v>198.4</v>
      </c>
      <c r="AS39" s="21">
        <v>200.1</v>
      </c>
      <c r="AT39" s="21">
        <v>705.5</v>
      </c>
      <c r="AU39" s="21">
        <v>513.6</v>
      </c>
      <c r="AV39" s="21">
        <v>514.2</v>
      </c>
      <c r="AW39" s="21">
        <v>510.1</v>
      </c>
      <c r="AX39" s="21">
        <v>518.9</v>
      </c>
      <c r="AY39" s="15"/>
      <c r="AZ39" s="28"/>
      <c r="BA39" s="34"/>
      <c r="BB39" s="21">
        <v>542.7</v>
      </c>
      <c r="DA39" s="1"/>
      <c r="DB39" s="1"/>
      <c r="DC39" s="1"/>
      <c r="DD39" s="1"/>
    </row>
    <row r="40" spans="1:54" s="17" customFormat="1" ht="25.5" customHeight="1">
      <c r="A40" s="67" t="s">
        <v>47</v>
      </c>
      <c r="B40" s="67"/>
      <c r="C40" s="67"/>
      <c r="D40" s="67"/>
      <c r="E40" s="67"/>
      <c r="F40" s="67"/>
      <c r="G40" s="4"/>
      <c r="H40" s="4">
        <f>7.28*1.416*1.2*1.15</f>
        <v>14.225702399999998</v>
      </c>
      <c r="I40" s="35">
        <f>I15+I24+I29+I36+I37</f>
        <v>15.51</v>
      </c>
      <c r="J40" s="30">
        <f aca="true" t="shared" si="77" ref="J40:P40">J38/12/J39</f>
        <v>15.509999999999998</v>
      </c>
      <c r="K40" s="30">
        <f t="shared" si="77"/>
        <v>15.510000000000003</v>
      </c>
      <c r="L40" s="30">
        <f t="shared" si="77"/>
        <v>15.510000000000002</v>
      </c>
      <c r="M40" s="30">
        <f t="shared" si="77"/>
        <v>15.51</v>
      </c>
      <c r="N40" s="30">
        <f t="shared" si="77"/>
        <v>15.51</v>
      </c>
      <c r="O40" s="30">
        <f t="shared" si="77"/>
        <v>15.51</v>
      </c>
      <c r="P40" s="30">
        <f t="shared" si="77"/>
        <v>15.510000000000002</v>
      </c>
      <c r="Q40" s="4"/>
      <c r="R40" s="30">
        <f>7.28*1.416*1.2*1.15</f>
        <v>14.225702399999998</v>
      </c>
      <c r="S40" s="35">
        <f>S15+S24+S29+S36+S37</f>
        <v>14.490000000000002</v>
      </c>
      <c r="T40" s="42">
        <f>T38/12/T39</f>
        <v>14.49</v>
      </c>
      <c r="U40" s="4"/>
      <c r="V40" s="35">
        <f>V15+V24+V29+V36+V37</f>
        <v>14.490000000000002</v>
      </c>
      <c r="W40" s="30">
        <f>W38/12/W39</f>
        <v>14.489999999999998</v>
      </c>
      <c r="X40" s="30">
        <f>X38/12/X39</f>
        <v>14.49</v>
      </c>
      <c r="Y40" s="4"/>
      <c r="Z40" s="30">
        <f>7.28*1.416*1.2*1.15</f>
        <v>14.225702399999998</v>
      </c>
      <c r="AA40" s="35">
        <f>AA15+AA24+AA29+AA36+AA37</f>
        <v>15.75</v>
      </c>
      <c r="AB40" s="30">
        <f aca="true" t="shared" si="78" ref="AB40:AJ40">AB38/12/AB39</f>
        <v>15.749999999999998</v>
      </c>
      <c r="AC40" s="30">
        <f t="shared" si="78"/>
        <v>15.750000000000002</v>
      </c>
      <c r="AD40" s="30">
        <f t="shared" si="78"/>
        <v>15.750000000000004</v>
      </c>
      <c r="AE40" s="30">
        <f t="shared" si="78"/>
        <v>15.750000000000002</v>
      </c>
      <c r="AF40" s="30">
        <f t="shared" si="78"/>
        <v>15.750000000000004</v>
      </c>
      <c r="AG40" s="30">
        <f t="shared" si="78"/>
        <v>15.750000000000002</v>
      </c>
      <c r="AH40" s="30">
        <f t="shared" si="78"/>
        <v>15.750000000000002</v>
      </c>
      <c r="AI40" s="30">
        <f t="shared" si="78"/>
        <v>15.75</v>
      </c>
      <c r="AJ40" s="30">
        <f t="shared" si="78"/>
        <v>15.75</v>
      </c>
      <c r="AK40" s="4"/>
      <c r="AL40" s="30">
        <f>7.28*1.416*1.2*1.15</f>
        <v>14.225702399999998</v>
      </c>
      <c r="AM40" s="35">
        <f>AM15+AM24+AM29+AM36+AM37</f>
        <v>15.129999999999999</v>
      </c>
      <c r="AN40" s="30">
        <f aca="true" t="shared" si="79" ref="AN40:AX40">AN38/12/AN39</f>
        <v>15.13</v>
      </c>
      <c r="AO40" s="30">
        <f t="shared" si="79"/>
        <v>15.13</v>
      </c>
      <c r="AP40" s="30">
        <f t="shared" si="79"/>
        <v>15.129999999999999</v>
      </c>
      <c r="AQ40" s="30">
        <f t="shared" si="79"/>
        <v>15.13</v>
      </c>
      <c r="AR40" s="30">
        <f t="shared" si="79"/>
        <v>15.129999999999999</v>
      </c>
      <c r="AS40" s="30">
        <f t="shared" si="79"/>
        <v>15.129999999999997</v>
      </c>
      <c r="AT40" s="30">
        <f t="shared" si="79"/>
        <v>15.13</v>
      </c>
      <c r="AU40" s="30">
        <f t="shared" si="79"/>
        <v>15.129999999999999</v>
      </c>
      <c r="AV40" s="30">
        <f t="shared" si="79"/>
        <v>15.129999999999999</v>
      </c>
      <c r="AW40" s="30">
        <f t="shared" si="79"/>
        <v>15.129999999999997</v>
      </c>
      <c r="AX40" s="30">
        <f t="shared" si="79"/>
        <v>15.130000000000003</v>
      </c>
      <c r="AY40" s="4"/>
      <c r="AZ40" s="30">
        <f>7.28*1.416*1.2*1.15</f>
        <v>14.225702399999998</v>
      </c>
      <c r="BA40" s="35">
        <f>BA15+BA24+BA29+BA36+BA37</f>
        <v>10.6</v>
      </c>
      <c r="BB40" s="30">
        <f>BB38/12/BB39</f>
        <v>10.600000000000001</v>
      </c>
    </row>
    <row r="41" ht="15.75">
      <c r="U41" s="50"/>
    </row>
    <row r="42" ht="12.75" customHeight="1" hidden="1"/>
    <row r="43" spans="6:21" ht="15.75">
      <c r="F43" s="41"/>
      <c r="G43" s="41"/>
      <c r="U43" s="50"/>
    </row>
    <row r="44" spans="6:21" ht="15.75">
      <c r="F44" s="41"/>
      <c r="G44" s="41"/>
      <c r="U44" s="51"/>
    </row>
    <row r="45" spans="1:7" ht="12.75">
      <c r="A45" s="1" t="s">
        <v>41</v>
      </c>
      <c r="B45" s="1">
        <v>12</v>
      </c>
      <c r="F45" s="41"/>
      <c r="G45" s="41"/>
    </row>
    <row r="46" spans="6:7" ht="12.75">
      <c r="F46" s="41"/>
      <c r="G46" s="41"/>
    </row>
    <row r="47" spans="6:7" ht="12.75">
      <c r="F47" s="41"/>
      <c r="G47" s="41"/>
    </row>
    <row r="48" spans="6:7" ht="12.75">
      <c r="F48" s="41"/>
      <c r="G48" s="41"/>
    </row>
    <row r="49" spans="6:7" ht="12.75">
      <c r="F49" s="41"/>
      <c r="G49" s="41"/>
    </row>
    <row r="50" spans="6:7" ht="12.75">
      <c r="F50" s="41"/>
      <c r="G50" s="41"/>
    </row>
    <row r="51" spans="6:7" ht="12.75">
      <c r="F51" s="41"/>
      <c r="G51" s="41"/>
    </row>
    <row r="52" spans="6:7" ht="12.75">
      <c r="F52" s="41"/>
      <c r="G52" s="41"/>
    </row>
    <row r="53" spans="6:7" ht="12.75">
      <c r="F53" s="41"/>
      <c r="G53" s="41"/>
    </row>
    <row r="54" spans="6:7" ht="12.75">
      <c r="F54" s="41"/>
      <c r="G54" s="41"/>
    </row>
    <row r="55" spans="6:7" ht="12.75">
      <c r="F55" s="41"/>
      <c r="G55" s="41"/>
    </row>
    <row r="56" spans="6:7" ht="12.75">
      <c r="F56" s="41"/>
      <c r="G56" s="41"/>
    </row>
    <row r="57" spans="6:7" ht="12.75">
      <c r="F57" s="41"/>
      <c r="G57" s="41"/>
    </row>
    <row r="58" spans="6:7" ht="12.75">
      <c r="F58" s="41"/>
      <c r="G58" s="41"/>
    </row>
    <row r="59" spans="6:7" ht="12.75">
      <c r="F59" s="41"/>
      <c r="G59" s="41"/>
    </row>
    <row r="60" spans="6:7" ht="12.75">
      <c r="F60" s="41"/>
      <c r="G60" s="41"/>
    </row>
    <row r="61" spans="6:7" ht="12.75">
      <c r="F61" s="41"/>
      <c r="G61" s="41"/>
    </row>
    <row r="62" spans="6:7" ht="12.75">
      <c r="F62" s="41"/>
      <c r="G62" s="41"/>
    </row>
    <row r="63" spans="6:7" ht="12.75">
      <c r="F63" s="41"/>
      <c r="G63" s="41"/>
    </row>
    <row r="64" spans="6:7" ht="12.75">
      <c r="F64" s="41"/>
      <c r="G64" s="41"/>
    </row>
    <row r="65" spans="6:7" ht="12.75">
      <c r="F65" s="41"/>
      <c r="G65" s="41"/>
    </row>
    <row r="66" spans="6:7" ht="12.75">
      <c r="F66" s="41"/>
      <c r="G66" s="41"/>
    </row>
    <row r="67" spans="6:7" ht="12.75">
      <c r="F67" s="41"/>
      <c r="G67" s="41"/>
    </row>
    <row r="68" spans="6:7" ht="12.75">
      <c r="F68" s="41"/>
      <c r="G68" s="41"/>
    </row>
    <row r="69" spans="6:7" ht="12.75">
      <c r="F69" s="41"/>
      <c r="G69" s="41"/>
    </row>
    <row r="70" spans="6:7" ht="12.75">
      <c r="F70" s="41"/>
      <c r="G70" s="41"/>
    </row>
  </sheetData>
  <sheetProtection/>
  <mergeCells count="43">
    <mergeCell ref="AY8:BB8"/>
    <mergeCell ref="A28:F28"/>
    <mergeCell ref="A29:F29"/>
    <mergeCell ref="A35:F35"/>
    <mergeCell ref="A33:F33"/>
    <mergeCell ref="A34:F34"/>
    <mergeCell ref="A18:F18"/>
    <mergeCell ref="A19:F19"/>
    <mergeCell ref="A16:F16"/>
    <mergeCell ref="A25:F25"/>
    <mergeCell ref="A40:F40"/>
    <mergeCell ref="A30:F30"/>
    <mergeCell ref="A31:F31"/>
    <mergeCell ref="A32:F32"/>
    <mergeCell ref="A38:F38"/>
    <mergeCell ref="A36:F36"/>
    <mergeCell ref="A39:F39"/>
    <mergeCell ref="A37:F37"/>
    <mergeCell ref="A27:F27"/>
    <mergeCell ref="A26:F26"/>
    <mergeCell ref="A15:F15"/>
    <mergeCell ref="A20:F20"/>
    <mergeCell ref="A1:I1"/>
    <mergeCell ref="A2:I2"/>
    <mergeCell ref="A3:I3"/>
    <mergeCell ref="A4:I4"/>
    <mergeCell ref="A24:F24"/>
    <mergeCell ref="A17:F17"/>
    <mergeCell ref="A22:F22"/>
    <mergeCell ref="A23:F23"/>
    <mergeCell ref="A21:F21"/>
    <mergeCell ref="A14:F14"/>
    <mergeCell ref="Q8:T8"/>
    <mergeCell ref="A12:F12"/>
    <mergeCell ref="A11:F11"/>
    <mergeCell ref="A13:F13"/>
    <mergeCell ref="G8:P8"/>
    <mergeCell ref="AK8:AV8"/>
    <mergeCell ref="G7:AB7"/>
    <mergeCell ref="A7:F9"/>
    <mergeCell ref="A10:F10"/>
    <mergeCell ref="U8:X8"/>
    <mergeCell ref="Y8:AJ8"/>
  </mergeCells>
  <printOptions/>
  <pageMargins left="0.4330708661417323" right="0.11811023622047245" top="0.2362204724409449" bottom="0.3937007874015748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alekseevaiv2</cp:lastModifiedBy>
  <cp:lastPrinted>2015-05-15T08:13:12Z</cp:lastPrinted>
  <dcterms:created xsi:type="dcterms:W3CDTF">2014-04-14T06:00:53Z</dcterms:created>
  <dcterms:modified xsi:type="dcterms:W3CDTF">2015-05-15T08:16:19Z</dcterms:modified>
  <cp:category/>
  <cp:version/>
  <cp:contentType/>
  <cp:contentStatus/>
</cp:coreProperties>
</file>